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JEZERO RAZPIS\usklajeni popis-končni\"/>
    </mc:Choice>
  </mc:AlternateContent>
  <bookViews>
    <workbookView xWindow="0" yWindow="0" windowWidth="29790" windowHeight="13500" tabRatio="764"/>
  </bookViews>
  <sheets>
    <sheet name="SKUPNA REKAPITULACIJA" sheetId="1" r:id="rId1"/>
    <sheet name="KANALI ODVOD ODPADNE VODE" sheetId="9" r:id="rId2"/>
    <sheet name="kanal K1.0" sheetId="11" r:id="rId3"/>
    <sheet name="REKAP-KANALI" sheetId="10" state="hidden" r:id="rId4"/>
    <sheet name="kanal K1.1+K1.2" sheetId="12" r:id="rId5"/>
    <sheet name="kanal K2.0" sheetId="13" r:id="rId6"/>
    <sheet name="kanal K2.1" sheetId="14" r:id="rId7"/>
    <sheet name="kanal K2.2" sheetId="15" r:id="rId8"/>
    <sheet name="kanal K2.3" sheetId="16" r:id="rId9"/>
    <sheet name="kanal M1.0+M1.1" sheetId="17" r:id="rId10"/>
    <sheet name="kanal M2.0+M2.1" sheetId="18" r:id="rId11"/>
    <sheet name="REKAPITULACIJA ČN IN ČRPALIŠČE" sheetId="4" r:id="rId12"/>
    <sheet name="VJ-grablje" sheetId="5" r:id="rId13"/>
    <sheet name="ČRPALIŠČE" sheetId="6" r:id="rId14"/>
    <sheet name="ČN 120PE" sheetId="7" r:id="rId15"/>
    <sheet name="iztočni-kanal" sheetId="8" r:id="rId16"/>
    <sheet name="EL. INŠTALACIJE IN EL. OPREMA" sheetId="2" r:id="rId17"/>
    <sheet name="NN PRIKLJUČEK" sheetId="3" r:id="rId1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8" i="2" l="1"/>
  <c r="F9" i="7"/>
  <c r="F126" i="2" l="1"/>
  <c r="F121" i="7"/>
  <c r="F92" i="7"/>
  <c r="F77" i="7"/>
  <c r="F47" i="7"/>
  <c r="F93" i="18"/>
  <c r="F98" i="17"/>
  <c r="F22" i="15"/>
  <c r="F413" i="2" l="1"/>
  <c r="F318" i="2"/>
  <c r="F317" i="2"/>
  <c r="F316" i="2"/>
  <c r="F315" i="2"/>
  <c r="F314" i="2"/>
  <c r="F278" i="2"/>
  <c r="F277" i="2"/>
  <c r="F276" i="2"/>
  <c r="F275" i="2"/>
  <c r="F286" i="2"/>
  <c r="F285" i="2"/>
  <c r="F284" i="2"/>
  <c r="F283" i="2"/>
  <c r="F234" i="2"/>
  <c r="F174" i="2"/>
  <c r="F151" i="3" l="1"/>
  <c r="F153" i="3"/>
  <c r="F155" i="3"/>
  <c r="F157" i="3"/>
  <c r="F159" i="3"/>
  <c r="F161" i="3"/>
  <c r="F163" i="3"/>
  <c r="F149" i="3"/>
  <c r="E167" i="3" s="1"/>
  <c r="F17" i="3" s="1"/>
  <c r="F132" i="3"/>
  <c r="F134" i="3"/>
  <c r="F136" i="3"/>
  <c r="F138" i="3"/>
  <c r="F140" i="3"/>
  <c r="F104" i="3"/>
  <c r="F106" i="3"/>
  <c r="F108" i="3"/>
  <c r="F110" i="3"/>
  <c r="F112" i="3"/>
  <c r="F114" i="3"/>
  <c r="F117" i="3"/>
  <c r="F85" i="3"/>
  <c r="F87" i="3"/>
  <c r="F89" i="3"/>
  <c r="F91" i="3"/>
  <c r="F93" i="3"/>
  <c r="F83" i="3"/>
  <c r="F60" i="3"/>
  <c r="F62" i="3"/>
  <c r="F64" i="3"/>
  <c r="F66" i="3"/>
  <c r="F68" i="3"/>
  <c r="F70" i="3"/>
  <c r="F72" i="3"/>
  <c r="F74" i="3"/>
  <c r="F76" i="3"/>
  <c r="F78" i="3"/>
  <c r="F58" i="3"/>
  <c r="E96" i="3" s="1"/>
  <c r="F13" i="3" s="1"/>
  <c r="F44" i="3"/>
  <c r="F46" i="3"/>
  <c r="F48" i="3"/>
  <c r="F42" i="3"/>
  <c r="F102" i="3"/>
  <c r="E144" i="3" l="1"/>
  <c r="F15" i="3" s="1"/>
  <c r="E51" i="3"/>
  <c r="F11" i="3" s="1"/>
  <c r="F113" i="18"/>
  <c r="F108" i="18"/>
  <c r="F107" i="18"/>
  <c r="F103" i="18"/>
  <c r="F101" i="18"/>
  <c r="F99" i="18"/>
  <c r="F90" i="18"/>
  <c r="F87" i="18"/>
  <c r="F86" i="18"/>
  <c r="F82" i="18"/>
  <c r="F81" i="18"/>
  <c r="F80" i="18"/>
  <c r="F79" i="18"/>
  <c r="F75" i="18"/>
  <c r="F74" i="18"/>
  <c r="F70" i="18"/>
  <c r="F54" i="18"/>
  <c r="F52" i="18"/>
  <c r="F50" i="18"/>
  <c r="F45" i="18"/>
  <c r="F43" i="18"/>
  <c r="F41" i="18"/>
  <c r="F39" i="18"/>
  <c r="F37" i="18"/>
  <c r="F34" i="18"/>
  <c r="F32" i="18"/>
  <c r="F30" i="18"/>
  <c r="F28" i="18"/>
  <c r="F26" i="18"/>
  <c r="F15" i="18"/>
  <c r="F13" i="18"/>
  <c r="F11" i="18"/>
  <c r="F118" i="17"/>
  <c r="F113" i="17"/>
  <c r="F112" i="17"/>
  <c r="F108" i="17"/>
  <c r="F106" i="17"/>
  <c r="F104" i="17"/>
  <c r="F95" i="17"/>
  <c r="F93" i="17"/>
  <c r="F90" i="17"/>
  <c r="F89" i="17"/>
  <c r="F85" i="17"/>
  <c r="F81" i="17"/>
  <c r="F80" i="17"/>
  <c r="F76" i="17"/>
  <c r="F60" i="17"/>
  <c r="F58" i="17"/>
  <c r="F56" i="17"/>
  <c r="F49" i="17"/>
  <c r="F47" i="17"/>
  <c r="F45" i="17"/>
  <c r="F43" i="17"/>
  <c r="F41" i="17"/>
  <c r="F39" i="17"/>
  <c r="F36" i="17"/>
  <c r="F34" i="17"/>
  <c r="F32" i="17"/>
  <c r="F30" i="17"/>
  <c r="F28" i="17"/>
  <c r="F26" i="17"/>
  <c r="F15" i="17"/>
  <c r="F13" i="17"/>
  <c r="F11" i="17"/>
  <c r="F9" i="17" s="1"/>
  <c r="F94" i="16"/>
  <c r="F92" i="16"/>
  <c r="F87" i="16"/>
  <c r="F86" i="16"/>
  <c r="F82" i="16"/>
  <c r="F80" i="16"/>
  <c r="F78" i="16"/>
  <c r="F69" i="16"/>
  <c r="F68" i="16"/>
  <c r="F66" i="16"/>
  <c r="F64" i="16"/>
  <c r="F60" i="16"/>
  <c r="F59" i="16"/>
  <c r="F58" i="16"/>
  <c r="F54" i="16"/>
  <c r="F44" i="16"/>
  <c r="F42" i="16"/>
  <c r="F40" i="16"/>
  <c r="F38" i="16"/>
  <c r="F36" i="16"/>
  <c r="F34" i="16"/>
  <c r="F32" i="16"/>
  <c r="F30" i="16"/>
  <c r="F28" i="16"/>
  <c r="F26" i="16"/>
  <c r="F24" i="16"/>
  <c r="F15" i="16"/>
  <c r="F13" i="16"/>
  <c r="F11" i="16"/>
  <c r="F9" i="16" s="1"/>
  <c r="F114" i="15"/>
  <c r="F112" i="15"/>
  <c r="F107" i="15"/>
  <c r="F106" i="15"/>
  <c r="F102" i="15"/>
  <c r="F100" i="15"/>
  <c r="F98" i="15"/>
  <c r="F89" i="15"/>
  <c r="F88" i="15"/>
  <c r="F86" i="15"/>
  <c r="F84" i="15"/>
  <c r="F80" i="15"/>
  <c r="F79" i="15"/>
  <c r="F75" i="15"/>
  <c r="F71" i="15"/>
  <c r="F61" i="15"/>
  <c r="F59" i="15"/>
  <c r="F58" i="15"/>
  <c r="F55" i="15"/>
  <c r="F53" i="15"/>
  <c r="F51" i="15"/>
  <c r="F49" i="15"/>
  <c r="F48" i="15"/>
  <c r="F44" i="15"/>
  <c r="F42" i="15"/>
  <c r="F40" i="15"/>
  <c r="F38" i="15"/>
  <c r="F36" i="15"/>
  <c r="F34" i="15"/>
  <c r="F32" i="15"/>
  <c r="F30" i="15"/>
  <c r="F28" i="15"/>
  <c r="F26" i="15"/>
  <c r="F17" i="15"/>
  <c r="F15" i="15"/>
  <c r="F13" i="15"/>
  <c r="F11" i="15"/>
  <c r="F109" i="14"/>
  <c r="F107" i="14"/>
  <c r="F102" i="14"/>
  <c r="F101" i="14"/>
  <c r="F97" i="14"/>
  <c r="F95" i="14"/>
  <c r="F93" i="14"/>
  <c r="F84" i="14"/>
  <c r="F83" i="14"/>
  <c r="F81" i="14"/>
  <c r="F79" i="14"/>
  <c r="F78" i="14"/>
  <c r="F74" i="14"/>
  <c r="F70" i="14"/>
  <c r="F60" i="14"/>
  <c r="F58" i="14"/>
  <c r="F57" i="14"/>
  <c r="F54" i="14"/>
  <c r="F52" i="14"/>
  <c r="F50" i="14"/>
  <c r="F48" i="14"/>
  <c r="F47" i="14"/>
  <c r="F44" i="14"/>
  <c r="F42" i="14"/>
  <c r="F40" i="14"/>
  <c r="F38" i="14"/>
  <c r="F36" i="14"/>
  <c r="F34" i="14"/>
  <c r="F32" i="14"/>
  <c r="F30" i="14"/>
  <c r="F28" i="14"/>
  <c r="F26" i="14"/>
  <c r="F17" i="14"/>
  <c r="F15" i="14"/>
  <c r="F13" i="14"/>
  <c r="F11" i="14"/>
  <c r="F9" i="14" s="1"/>
  <c r="F118" i="13"/>
  <c r="F116" i="13"/>
  <c r="F111" i="13"/>
  <c r="F110" i="13"/>
  <c r="F106" i="13"/>
  <c r="F104" i="13"/>
  <c r="F102" i="13"/>
  <c r="F93" i="13"/>
  <c r="F92" i="13"/>
  <c r="F90" i="13"/>
  <c r="F88" i="13"/>
  <c r="F87" i="13"/>
  <c r="F86" i="13"/>
  <c r="F82" i="13"/>
  <c r="F78" i="13"/>
  <c r="F74" i="13"/>
  <c r="F64" i="13"/>
  <c r="F62" i="13"/>
  <c r="F61" i="13"/>
  <c r="F56" i="13"/>
  <c r="F54" i="13"/>
  <c r="F52" i="13"/>
  <c r="F50" i="13"/>
  <c r="F49" i="13"/>
  <c r="F45" i="13"/>
  <c r="F43" i="13"/>
  <c r="F41" i="13"/>
  <c r="F39" i="13"/>
  <c r="F37" i="13"/>
  <c r="F35" i="13"/>
  <c r="F33" i="13"/>
  <c r="F31" i="13"/>
  <c r="F29" i="13"/>
  <c r="F27" i="13"/>
  <c r="F17" i="13"/>
  <c r="F15" i="13"/>
  <c r="F13" i="13"/>
  <c r="F11" i="13"/>
  <c r="F9" i="13" s="1"/>
  <c r="F109" i="12"/>
  <c r="F107" i="12"/>
  <c r="F102" i="12"/>
  <c r="F101" i="12"/>
  <c r="F97" i="12"/>
  <c r="F95" i="12"/>
  <c r="F93" i="12"/>
  <c r="F84" i="12"/>
  <c r="F81" i="12"/>
  <c r="F79" i="12"/>
  <c r="F78" i="12"/>
  <c r="F74" i="12"/>
  <c r="F70" i="12"/>
  <c r="F87" i="12" s="1"/>
  <c r="F89" i="12" s="1"/>
  <c r="F6" i="10" s="1"/>
  <c r="F60" i="12"/>
  <c r="F58" i="12"/>
  <c r="F57" i="12"/>
  <c r="F54" i="12"/>
  <c r="F52" i="12"/>
  <c r="F50" i="12"/>
  <c r="F48" i="12"/>
  <c r="F47" i="12"/>
  <c r="F44" i="12"/>
  <c r="F42" i="12"/>
  <c r="F40" i="12"/>
  <c r="F38" i="12"/>
  <c r="F36" i="12"/>
  <c r="F34" i="12"/>
  <c r="F32" i="12"/>
  <c r="F30" i="12"/>
  <c r="F28" i="12"/>
  <c r="F26" i="12"/>
  <c r="F63" i="12" s="1"/>
  <c r="F17" i="12"/>
  <c r="F15" i="12"/>
  <c r="F13" i="12"/>
  <c r="F11" i="12"/>
  <c r="F122" i="11"/>
  <c r="F120" i="11"/>
  <c r="F115" i="11"/>
  <c r="F114" i="11"/>
  <c r="F110" i="11"/>
  <c r="F108" i="11"/>
  <c r="F106" i="11"/>
  <c r="F97" i="11"/>
  <c r="F96" i="11"/>
  <c r="F94" i="11"/>
  <c r="F92" i="11"/>
  <c r="F91" i="11"/>
  <c r="F90" i="11"/>
  <c r="F86" i="11"/>
  <c r="F85" i="11"/>
  <c r="F81" i="11"/>
  <c r="F77" i="11"/>
  <c r="F67" i="11"/>
  <c r="F65" i="11"/>
  <c r="F64" i="11"/>
  <c r="F59" i="11"/>
  <c r="F57" i="11"/>
  <c r="F55" i="11"/>
  <c r="F53" i="11"/>
  <c r="F52" i="11"/>
  <c r="F48" i="11"/>
  <c r="F46" i="11"/>
  <c r="F44" i="11"/>
  <c r="F42" i="11"/>
  <c r="F40" i="11"/>
  <c r="F38" i="11"/>
  <c r="F36" i="11"/>
  <c r="F34" i="11"/>
  <c r="F32" i="11"/>
  <c r="F30" i="11"/>
  <c r="F28" i="11"/>
  <c r="F26" i="11"/>
  <c r="F17" i="11"/>
  <c r="F15" i="11"/>
  <c r="F13" i="11"/>
  <c r="F11" i="11"/>
  <c r="F74" i="8"/>
  <c r="F71" i="8"/>
  <c r="F69" i="8"/>
  <c r="F67" i="8"/>
  <c r="F61" i="8"/>
  <c r="F59" i="8"/>
  <c r="F57" i="8"/>
  <c r="F55" i="8"/>
  <c r="F52" i="8"/>
  <c r="F63" i="8" s="1"/>
  <c r="F45" i="8"/>
  <c r="F43" i="8"/>
  <c r="F41" i="8"/>
  <c r="F39" i="8"/>
  <c r="F37" i="8"/>
  <c r="F35" i="8"/>
  <c r="F33" i="8"/>
  <c r="F31" i="8"/>
  <c r="F29" i="8"/>
  <c r="F27" i="8"/>
  <c r="F25" i="8"/>
  <c r="F23" i="8"/>
  <c r="F47" i="8" s="1"/>
  <c r="F21" i="8"/>
  <c r="F15" i="8"/>
  <c r="F13" i="8"/>
  <c r="F11" i="8"/>
  <c r="F17" i="8" s="1"/>
  <c r="F142" i="7"/>
  <c r="F140" i="7"/>
  <c r="F138" i="7"/>
  <c r="F136" i="7"/>
  <c r="F134" i="7"/>
  <c r="F129" i="7"/>
  <c r="F127" i="7"/>
  <c r="F116" i="7"/>
  <c r="F111" i="7"/>
  <c r="F110" i="7"/>
  <c r="F109" i="7"/>
  <c r="F108" i="7"/>
  <c r="F107" i="7"/>
  <c r="F106" i="7"/>
  <c r="F105" i="7"/>
  <c r="F104" i="7"/>
  <c r="F103" i="7"/>
  <c r="F102" i="7"/>
  <c r="F101" i="7"/>
  <c r="F100" i="7"/>
  <c r="F97" i="7"/>
  <c r="F90" i="7"/>
  <c r="F89" i="7"/>
  <c r="F88" i="7"/>
  <c r="F85" i="7"/>
  <c r="F83" i="7"/>
  <c r="F81" i="7"/>
  <c r="F80" i="7"/>
  <c r="F79" i="7"/>
  <c r="F78" i="7"/>
  <c r="F76" i="7"/>
  <c r="F73" i="7"/>
  <c r="F71" i="7"/>
  <c r="F69" i="7"/>
  <c r="F53" i="7"/>
  <c r="F51" i="7"/>
  <c r="F45" i="7"/>
  <c r="F43" i="7"/>
  <c r="F41" i="7"/>
  <c r="F39" i="7"/>
  <c r="F37" i="7"/>
  <c r="F35" i="7"/>
  <c r="F33" i="7"/>
  <c r="F31" i="7"/>
  <c r="F29" i="7"/>
  <c r="F27" i="7"/>
  <c r="F25" i="7"/>
  <c r="F23" i="7"/>
  <c r="F17" i="7"/>
  <c r="F15" i="7"/>
  <c r="F14" i="7"/>
  <c r="F11" i="7"/>
  <c r="F19" i="7" s="1"/>
  <c r="F141" i="6"/>
  <c r="F134" i="6"/>
  <c r="F126" i="6"/>
  <c r="F104" i="6"/>
  <c r="F95" i="6"/>
  <c r="F77" i="6"/>
  <c r="F91" i="6" s="1"/>
  <c r="F68" i="6"/>
  <c r="F67" i="6"/>
  <c r="F64" i="6"/>
  <c r="F61" i="6"/>
  <c r="F59" i="6"/>
  <c r="F57" i="6"/>
  <c r="F56" i="6"/>
  <c r="F53" i="6"/>
  <c r="F51" i="6"/>
  <c r="F50" i="6"/>
  <c r="F47" i="6"/>
  <c r="F45" i="6"/>
  <c r="F43" i="6"/>
  <c r="D34" i="6"/>
  <c r="F34" i="6" s="1"/>
  <c r="F32" i="6"/>
  <c r="F30" i="6"/>
  <c r="F28" i="6"/>
  <c r="F26" i="6"/>
  <c r="F23" i="6"/>
  <c r="F20" i="6"/>
  <c r="F11" i="6"/>
  <c r="F13" i="6" s="1"/>
  <c r="F87" i="5"/>
  <c r="F85" i="5"/>
  <c r="F83" i="5"/>
  <c r="F81" i="5"/>
  <c r="F79" i="5"/>
  <c r="F77" i="5"/>
  <c r="F75" i="5"/>
  <c r="F66" i="5"/>
  <c r="F65" i="5"/>
  <c r="F62" i="5"/>
  <c r="F59" i="5"/>
  <c r="F57" i="5"/>
  <c r="F55" i="5"/>
  <c r="F54" i="5"/>
  <c r="F51" i="5"/>
  <c r="F49" i="5"/>
  <c r="F48" i="5"/>
  <c r="F45" i="5"/>
  <c r="F43" i="5"/>
  <c r="F41" i="5"/>
  <c r="F32" i="5"/>
  <c r="F30" i="5"/>
  <c r="F28" i="5"/>
  <c r="F26" i="5"/>
  <c r="F24" i="5"/>
  <c r="F22" i="5"/>
  <c r="F20" i="5"/>
  <c r="F11" i="5"/>
  <c r="F13" i="5" s="1"/>
  <c r="F149" i="6" l="1"/>
  <c r="F150" i="6" s="1"/>
  <c r="F112" i="7"/>
  <c r="F123" i="7" s="1"/>
  <c r="F68" i="5"/>
  <c r="F9" i="11"/>
  <c r="F20" i="11" s="1"/>
  <c r="F19" i="3"/>
  <c r="F22" i="3" s="1"/>
  <c r="F11" i="1" s="1"/>
  <c r="F9" i="18"/>
  <c r="F20" i="18" s="1"/>
  <c r="F89" i="5"/>
  <c r="F77" i="8"/>
  <c r="F79" i="8" s="1"/>
  <c r="F81" i="8" s="1"/>
  <c r="C10" i="4" s="1"/>
  <c r="F65" i="12"/>
  <c r="E6" i="10" s="1"/>
  <c r="F121" i="13"/>
  <c r="F123" i="13" s="1"/>
  <c r="F64" i="15"/>
  <c r="F100" i="17"/>
  <c r="F19" i="10" s="1"/>
  <c r="F37" i="5"/>
  <c r="F70" i="6"/>
  <c r="F9" i="12"/>
  <c r="F20" i="12" s="1"/>
  <c r="F22" i="12" s="1"/>
  <c r="D6" i="10" s="1"/>
  <c r="F9" i="15"/>
  <c r="F20" i="15" s="1"/>
  <c r="D12" i="10" s="1"/>
  <c r="F130" i="7"/>
  <c r="F125" i="11"/>
  <c r="F127" i="11" s="1"/>
  <c r="F143" i="7"/>
  <c r="F96" i="13"/>
  <c r="F98" i="13" s="1"/>
  <c r="F8" i="10" s="1"/>
  <c r="F87" i="14"/>
  <c r="F89" i="14" s="1"/>
  <c r="F10" i="10" s="1"/>
  <c r="F66" i="15"/>
  <c r="E12" i="10" s="1"/>
  <c r="F117" i="15"/>
  <c r="F119" i="15" s="1"/>
  <c r="F63" i="18"/>
  <c r="F65" i="18" s="1"/>
  <c r="E22" i="10" s="1"/>
  <c r="F95" i="18"/>
  <c r="F22" i="10" s="1"/>
  <c r="F116" i="18"/>
  <c r="F118" i="18" s="1"/>
  <c r="F20" i="17"/>
  <c r="F22" i="17" s="1"/>
  <c r="D19" i="10" s="1"/>
  <c r="F69" i="17"/>
  <c r="F71" i="17" s="1"/>
  <c r="E19" i="10" s="1"/>
  <c r="F121" i="17"/>
  <c r="F123" i="17" s="1"/>
  <c r="F47" i="16"/>
  <c r="F49" i="16" s="1"/>
  <c r="E14" i="10" s="1"/>
  <c r="F72" i="16"/>
  <c r="F74" i="16" s="1"/>
  <c r="F14" i="10" s="1"/>
  <c r="F18" i="16"/>
  <c r="F20" i="16" s="1"/>
  <c r="D14" i="10" s="1"/>
  <c r="F97" i="16"/>
  <c r="F99" i="16" s="1"/>
  <c r="F94" i="15"/>
  <c r="F12" i="10" s="1"/>
  <c r="F92" i="15"/>
  <c r="F20" i="14"/>
  <c r="F22" i="14" s="1"/>
  <c r="D10" i="10" s="1"/>
  <c r="F63" i="14"/>
  <c r="F65" i="14" s="1"/>
  <c r="E10" i="10" s="1"/>
  <c r="F112" i="14"/>
  <c r="F114" i="14" s="1"/>
  <c r="F67" i="13"/>
  <c r="F69" i="13" s="1"/>
  <c r="E8" i="10" s="1"/>
  <c r="F20" i="13"/>
  <c r="F22" i="13" s="1"/>
  <c r="D8" i="10" s="1"/>
  <c r="F112" i="12"/>
  <c r="F114" i="12" s="1"/>
  <c r="F70" i="11"/>
  <c r="F72" i="11" s="1"/>
  <c r="E4" i="10" s="1"/>
  <c r="F100" i="11"/>
  <c r="F102" i="11" s="1"/>
  <c r="F4" i="10" s="1"/>
  <c r="F16" i="10" s="1"/>
  <c r="F39" i="6"/>
  <c r="F779" i="2"/>
  <c r="F36" i="2" s="1"/>
  <c r="F772" i="2"/>
  <c r="F770" i="2"/>
  <c r="F768" i="2"/>
  <c r="F766" i="2"/>
  <c r="F764" i="2"/>
  <c r="F762" i="2"/>
  <c r="F760" i="2"/>
  <c r="F751" i="2"/>
  <c r="F749" i="2"/>
  <c r="E745" i="2"/>
  <c r="F744" i="2"/>
  <c r="F731" i="2"/>
  <c r="E726" i="2"/>
  <c r="F725" i="2"/>
  <c r="F710" i="2"/>
  <c r="F706" i="2"/>
  <c r="F695" i="2"/>
  <c r="F694" i="2"/>
  <c r="F693" i="2"/>
  <c r="F692" i="2"/>
  <c r="F687" i="2"/>
  <c r="F684" i="2"/>
  <c r="F680" i="2"/>
  <c r="F671" i="2"/>
  <c r="F669" i="2"/>
  <c r="F667" i="2"/>
  <c r="F666" i="2"/>
  <c r="F665" i="2"/>
  <c r="F664" i="2"/>
  <c r="F663" i="2"/>
  <c r="F662" i="2"/>
  <c r="F661" i="2"/>
  <c r="F660" i="2"/>
  <c r="F659" i="2"/>
  <c r="F658" i="2"/>
  <c r="F657" i="2"/>
  <c r="F656" i="2"/>
  <c r="F655" i="2"/>
  <c r="F654" i="2"/>
  <c r="F653" i="2"/>
  <c r="F651" i="2"/>
  <c r="F650"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3" i="2"/>
  <c r="F612" i="2"/>
  <c r="F611" i="2"/>
  <c r="F610" i="2"/>
  <c r="F609" i="2"/>
  <c r="F608" i="2"/>
  <c r="F607" i="2"/>
  <c r="F606" i="2"/>
  <c r="F605" i="2"/>
  <c r="F604" i="2"/>
  <c r="F603" i="2"/>
  <c r="F602" i="2"/>
  <c r="F601" i="2"/>
  <c r="F600" i="2"/>
  <c r="F599" i="2"/>
  <c r="F598" i="2"/>
  <c r="F597" i="2"/>
  <c r="F596" i="2"/>
  <c r="F595" i="2"/>
  <c r="F594" i="2"/>
  <c r="F593" i="2"/>
  <c r="F592" i="2"/>
  <c r="F591" i="2"/>
  <c r="F588" i="2"/>
  <c r="F587" i="2"/>
  <c r="F586" i="2"/>
  <c r="F585" i="2"/>
  <c r="F584" i="2"/>
  <c r="F583" i="2"/>
  <c r="F582" i="2"/>
  <c r="F581" i="2"/>
  <c r="F580" i="2"/>
  <c r="F579" i="2"/>
  <c r="F578" i="2"/>
  <c r="F577" i="2"/>
  <c r="F568" i="2"/>
  <c r="F559" i="2"/>
  <c r="F555" i="2"/>
  <c r="F554" i="2"/>
  <c r="F553" i="2"/>
  <c r="F552" i="2"/>
  <c r="F551" i="2"/>
  <c r="F550" i="2"/>
  <c r="F549" i="2"/>
  <c r="F546" i="2"/>
  <c r="F544" i="2"/>
  <c r="F543" i="2"/>
  <c r="F542" i="2"/>
  <c r="F539" i="2"/>
  <c r="F537" i="2"/>
  <c r="F535" i="2"/>
  <c r="F533" i="2"/>
  <c r="F531" i="2"/>
  <c r="F529" i="2"/>
  <c r="F527" i="2"/>
  <c r="F526" i="2"/>
  <c r="F525" i="2"/>
  <c r="F522" i="2"/>
  <c r="F521" i="2"/>
  <c r="F518" i="2"/>
  <c r="F516" i="2"/>
  <c r="F514" i="2"/>
  <c r="F512" i="2"/>
  <c r="F510" i="2"/>
  <c r="F508" i="2"/>
  <c r="F506" i="2"/>
  <c r="F504" i="2"/>
  <c r="F492" i="2"/>
  <c r="F490" i="2"/>
  <c r="F488" i="2"/>
  <c r="F486" i="2"/>
  <c r="F484" i="2"/>
  <c r="F478" i="2"/>
  <c r="F494" i="2" s="1"/>
  <c r="F476" i="2"/>
  <c r="F474" i="2"/>
  <c r="F472" i="2"/>
  <c r="F470" i="2"/>
  <c r="F467" i="2"/>
  <c r="F465" i="2"/>
  <c r="F463" i="2"/>
  <c r="F461" i="2"/>
  <c r="F459" i="2"/>
  <c r="F457" i="2"/>
  <c r="F452" i="2"/>
  <c r="F447" i="2"/>
  <c r="F440" i="2"/>
  <c r="F435" i="2"/>
  <c r="F433" i="2"/>
  <c r="F431" i="2"/>
  <c r="F429" i="2"/>
  <c r="F427" i="2"/>
  <c r="F425" i="2"/>
  <c r="F423" i="2"/>
  <c r="F421" i="2"/>
  <c r="F411" i="2"/>
  <c r="F409" i="2"/>
  <c r="F405" i="2"/>
  <c r="F403" i="2"/>
  <c r="F401" i="2"/>
  <c r="F399" i="2"/>
  <c r="F397" i="2"/>
  <c r="F395" i="2"/>
  <c r="F393" i="2"/>
  <c r="F391" i="2"/>
  <c r="F387" i="2"/>
  <c r="F385" i="2"/>
  <c r="F383" i="2"/>
  <c r="F381" i="2"/>
  <c r="F379" i="2"/>
  <c r="F377" i="2"/>
  <c r="F375" i="2"/>
  <c r="F371" i="2"/>
  <c r="F369" i="2"/>
  <c r="F367" i="2"/>
  <c r="F365" i="2"/>
  <c r="F363" i="2"/>
  <c r="F361" i="2"/>
  <c r="F359" i="2"/>
  <c r="F355" i="2"/>
  <c r="F353" i="2"/>
  <c r="F351" i="2"/>
  <c r="F349" i="2"/>
  <c r="F347" i="2"/>
  <c r="F345" i="2"/>
  <c r="F343" i="2"/>
  <c r="F339" i="2"/>
  <c r="F337" i="2"/>
  <c r="F335" i="2"/>
  <c r="F333" i="2"/>
  <c r="F331" i="2"/>
  <c r="F329" i="2"/>
  <c r="F24" i="2" s="1"/>
  <c r="E313" i="2"/>
  <c r="F320" i="2"/>
  <c r="F22" i="2" s="1"/>
  <c r="F300" i="2"/>
  <c r="F298" i="2"/>
  <c r="F296" i="2"/>
  <c r="F294" i="2"/>
  <c r="F292" i="2"/>
  <c r="F290" i="2"/>
  <c r="F288" i="2"/>
  <c r="F272" i="2"/>
  <c r="F270" i="2"/>
  <c r="F268" i="2"/>
  <c r="F265" i="2"/>
  <c r="F263" i="2"/>
  <c r="F261" i="2"/>
  <c r="F259" i="2"/>
  <c r="F257" i="2"/>
  <c r="F255" i="2"/>
  <c r="F253" i="2"/>
  <c r="F251" i="2"/>
  <c r="F249" i="2"/>
  <c r="F247" i="2"/>
  <c r="F245" i="2"/>
  <c r="F243" i="2"/>
  <c r="F232" i="2"/>
  <c r="F230" i="2"/>
  <c r="F228" i="2"/>
  <c r="F226" i="2"/>
  <c r="F224" i="2"/>
  <c r="F222" i="2"/>
  <c r="F220" i="2"/>
  <c r="F218" i="2"/>
  <c r="F216" i="2"/>
  <c r="F214" i="2"/>
  <c r="F212" i="2"/>
  <c r="F210" i="2"/>
  <c r="F208" i="2"/>
  <c r="F205" i="2"/>
  <c r="F203" i="2"/>
  <c r="F201" i="2"/>
  <c r="F199" i="2"/>
  <c r="F197" i="2"/>
  <c r="F195" i="2"/>
  <c r="F193" i="2"/>
  <c r="F191" i="2"/>
  <c r="F189" i="2"/>
  <c r="F187" i="2"/>
  <c r="F185" i="2"/>
  <c r="F183" i="2"/>
  <c r="F181" i="2"/>
  <c r="F172" i="2"/>
  <c r="F170" i="2"/>
  <c r="F168" i="2"/>
  <c r="F166" i="2"/>
  <c r="F164" i="2"/>
  <c r="F163" i="2"/>
  <c r="F159" i="2"/>
  <c r="F157" i="2"/>
  <c r="F155" i="2"/>
  <c r="F153" i="2"/>
  <c r="F151" i="2"/>
  <c r="F149" i="2"/>
  <c r="F147" i="2"/>
  <c r="F145" i="2"/>
  <c r="F143" i="2"/>
  <c r="F141" i="2"/>
  <c r="F139" i="2"/>
  <c r="F137" i="2"/>
  <c r="F122" i="2"/>
  <c r="F120" i="2"/>
  <c r="F118" i="2"/>
  <c r="F116" i="2"/>
  <c r="F113" i="2"/>
  <c r="F111" i="2"/>
  <c r="F109" i="2"/>
  <c r="F107" i="2"/>
  <c r="F105" i="2"/>
  <c r="F101" i="2"/>
  <c r="F99" i="2"/>
  <c r="F97" i="2"/>
  <c r="F95" i="2"/>
  <c r="F93" i="2"/>
  <c r="F91" i="2"/>
  <c r="F89" i="2"/>
  <c r="F87" i="2"/>
  <c r="F85" i="2"/>
  <c r="F83" i="2"/>
  <c r="F76" i="2"/>
  <c r="F72" i="2"/>
  <c r="F70" i="2"/>
  <c r="F68" i="2"/>
  <c r="F66" i="2"/>
  <c r="F63" i="2"/>
  <c r="F61" i="2"/>
  <c r="F59" i="2"/>
  <c r="F57" i="2"/>
  <c r="F55" i="2"/>
  <c r="F53" i="2"/>
  <c r="F715" i="2" l="1"/>
  <c r="F30" i="2" s="1"/>
  <c r="F755" i="2"/>
  <c r="F32" i="2" s="1"/>
  <c r="E16" i="10"/>
  <c r="F145" i="7"/>
  <c r="C8" i="4" s="1"/>
  <c r="F71" i="6"/>
  <c r="F152" i="6" s="1"/>
  <c r="C6" i="4" s="1"/>
  <c r="F69" i="5"/>
  <c r="F93" i="5" s="1"/>
  <c r="C4" i="4" s="1"/>
  <c r="G22" i="10"/>
  <c r="F122" i="18"/>
  <c r="C22" i="9" s="1"/>
  <c r="G19" i="10"/>
  <c r="G24" i="10" s="1"/>
  <c r="F127" i="17"/>
  <c r="C20" i="9" s="1"/>
  <c r="G14" i="10"/>
  <c r="F103" i="16"/>
  <c r="C16" i="9" s="1"/>
  <c r="G12" i="10"/>
  <c r="C12" i="10" s="1"/>
  <c r="F123" i="15"/>
  <c r="C14" i="9" s="1"/>
  <c r="G10" i="10"/>
  <c r="C10" i="10" s="1"/>
  <c r="F118" i="14"/>
  <c r="C12" i="9" s="1"/>
  <c r="G8" i="10"/>
  <c r="C8" i="10" s="1"/>
  <c r="F127" i="13"/>
  <c r="C10" i="9" s="1"/>
  <c r="G6" i="10"/>
  <c r="C6" i="10" s="1"/>
  <c r="F118" i="12"/>
  <c r="C8" i="9" s="1"/>
  <c r="G4" i="10"/>
  <c r="F131" i="11"/>
  <c r="C6" i="9" s="1"/>
  <c r="F22" i="11"/>
  <c r="D4" i="10" s="1"/>
  <c r="F22" i="18"/>
  <c r="D22" i="10" s="1"/>
  <c r="D24" i="10" s="1"/>
  <c r="F78" i="2"/>
  <c r="F79" i="2" s="1"/>
  <c r="F23" i="3"/>
  <c r="F25" i="3" s="1"/>
  <c r="F24" i="10"/>
  <c r="C14" i="10"/>
  <c r="F175" i="2"/>
  <c r="F16" i="2" s="1"/>
  <c r="F235" i="2"/>
  <c r="F18" i="2" s="1"/>
  <c r="F561" i="2"/>
  <c r="F28" i="2" s="1"/>
  <c r="F773" i="2"/>
  <c r="F34" i="2" s="1"/>
  <c r="F114" i="2"/>
  <c r="F12" i="2" s="1"/>
  <c r="F26" i="2"/>
  <c r="E24" i="10"/>
  <c r="F302" i="2"/>
  <c r="F304" i="2" s="1"/>
  <c r="F20" i="2" s="1"/>
  <c r="C14" i="4" l="1"/>
  <c r="C16" i="4" s="1"/>
  <c r="C18" i="4" s="1"/>
  <c r="C19" i="10"/>
  <c r="G16" i="10"/>
  <c r="C4" i="10"/>
  <c r="C24" i="10"/>
  <c r="D16" i="10"/>
  <c r="C22" i="10"/>
  <c r="C27" i="9" s="1"/>
  <c r="F10" i="2"/>
  <c r="F14" i="2"/>
  <c r="F7" i="1" l="1"/>
  <c r="C16" i="10"/>
  <c r="C26" i="10" s="1"/>
  <c r="C28" i="10" s="1"/>
  <c r="C30" i="10" s="1"/>
  <c r="F5" i="1"/>
  <c r="C29" i="9"/>
  <c r="C31" i="9" s="1"/>
  <c r="F128" i="2"/>
  <c r="F38" i="2"/>
  <c r="F9" i="1" s="1"/>
  <c r="F40" i="2" l="1"/>
  <c r="F42" i="2" s="1"/>
  <c r="F16" i="1" l="1"/>
  <c r="F18" i="1" s="1"/>
  <c r="F20" i="1" l="1"/>
</calcChain>
</file>

<file path=xl/sharedStrings.xml><?xml version="1.0" encoding="utf-8"?>
<sst xmlns="http://schemas.openxmlformats.org/spreadsheetml/2006/main" count="3530" uniqueCount="1267">
  <si>
    <t>REKAPITULACIJA</t>
  </si>
  <si>
    <t>1.</t>
  </si>
  <si>
    <t>2.</t>
  </si>
  <si>
    <t>3.</t>
  </si>
  <si>
    <t>4.</t>
  </si>
  <si>
    <t>Projekt :</t>
  </si>
  <si>
    <t xml:space="preserve">Skupaj </t>
  </si>
  <si>
    <t>DDV 22%</t>
  </si>
  <si>
    <t>Skupaj z DDV</t>
  </si>
  <si>
    <t>SEKUNDARNA KANALIZACIJA IN ČISTILNA NAPRAVA JEZERO</t>
  </si>
  <si>
    <t>KANALI ZA ODVOD PADAVINSKIH ODPADNIH VOD</t>
  </si>
  <si>
    <t>ELEKTRIČNE INŠTALACIJE IN EL. OPREMA</t>
  </si>
  <si>
    <t>4.4.1.  PROJEKTANTSKI POPIS  S PREDIZMERAMI</t>
  </si>
  <si>
    <t>REKAPITULACIJA:</t>
  </si>
  <si>
    <t>4.4.1.1</t>
  </si>
  <si>
    <t>OZEMLJILO OBJEKTA</t>
  </si>
  <si>
    <t>4.4.1.1.1</t>
  </si>
  <si>
    <t>Temeljno ozemljilo objekta</t>
  </si>
  <si>
    <t>4.4.1.1.2</t>
  </si>
  <si>
    <t>Strelovodno ozemljilo objekta</t>
  </si>
  <si>
    <t>Skupni stroški</t>
  </si>
  <si>
    <t>4.4.1.2</t>
  </si>
  <si>
    <t>STRELOVODNA INŠTALACIJA OBJEKTA OZ. ZUNANJI SISTEM ZAŠČITE PRED DELOVANJEM STRELE in POVEZAVE NA OZEMLJILO</t>
  </si>
  <si>
    <t>4.4.1.3</t>
  </si>
  <si>
    <t xml:space="preserve">ZUNANJA RAZSVETLJAVA ČISTILNE NAPRAVE </t>
  </si>
  <si>
    <t>4.4.1.4</t>
  </si>
  <si>
    <t>ENERGETSKA IN SIGNALNA OZ. TELEKOMUNIKACIJSKA KABELSKA KANALIZACIJA NA OBMOČJU ČN</t>
  </si>
  <si>
    <t>4.4.1.5</t>
  </si>
  <si>
    <t>DIESEL ELEKTRIČNI AGREGAT (DEA)</t>
  </si>
  <si>
    <t>4.4.1.6</t>
  </si>
  <si>
    <t>ENERGETSKI RAZVOD IN ELEKTROENERGETSKO NAPAJANJE TEHNOLOŠKE OPREME</t>
  </si>
  <si>
    <t>4.4.1.7</t>
  </si>
  <si>
    <t>PRIKLOP IN DOBAVA TEHLOŠKE OPREME ČISTILNE NAPRAVE</t>
  </si>
  <si>
    <t>4.4.1.8</t>
  </si>
  <si>
    <t>SPLOŠNE ELEKTRIČNE INŠTALACIJE V OBJEKTU STROJNE OPREME</t>
  </si>
  <si>
    <t>4.4.1.9</t>
  </si>
  <si>
    <t>ELEKTRIČNI RAZDELILNIKI</t>
  </si>
  <si>
    <t>4.4.1.10</t>
  </si>
  <si>
    <t>KRMILNIK IN TELEMETRIJA NA OBJEKTU</t>
  </si>
  <si>
    <t>4.4.1.11</t>
  </si>
  <si>
    <t>OSTALI STROŠKI</t>
  </si>
  <si>
    <t>4.4.1.12</t>
  </si>
  <si>
    <t>NEPREDVIDENA DELA</t>
  </si>
  <si>
    <t>ELETRIČNE INŠTALACIJE IN EL. OPREMA SKUPAJ:</t>
  </si>
  <si>
    <t xml:space="preserve"> OBRAČUN 22% DDV-ja:</t>
  </si>
  <si>
    <t>ELETRIČNE INŠTALACIJE IN EL. OPREMA SKUPAJ Z DDV-jem:</t>
  </si>
  <si>
    <t>Lenart, julij 2018</t>
  </si>
  <si>
    <t>Odgovorni projektant:</t>
  </si>
  <si>
    <t>Josip IŠTVAN, el. teh.</t>
  </si>
  <si>
    <t>zap.št.</t>
  </si>
  <si>
    <t>naziv in opis</t>
  </si>
  <si>
    <t>enota</t>
  </si>
  <si>
    <t>količina</t>
  </si>
  <si>
    <t>cena/enoto</t>
  </si>
  <si>
    <t>cena</t>
  </si>
  <si>
    <t>4.4.1.1.1.1</t>
  </si>
  <si>
    <t>Dobava in polaganje jeklenega pocinkanega traku FeZn 25 x 4 mm v temlje  oz temlejno ploščo za objekt oz. kontejner Položeno v temlju na globni 5  cm od dna temelja.</t>
  </si>
  <si>
    <t>m</t>
  </si>
  <si>
    <t>4.4.1.1.1.2</t>
  </si>
  <si>
    <r>
      <t xml:space="preserve">Dobava in polaganje jeklenega pocinkanega traku FeZn 25 x 4 mm v temlje oz. temeljno oz. podložno ploščo bazenov. Položeno v temlju na globni 5  cm od dna temelja. </t>
    </r>
    <r>
      <rPr>
        <i/>
        <sz val="11"/>
        <rFont val="Arial"/>
        <family val="2"/>
        <charset val="238"/>
      </rPr>
      <t>Če se bo to izvedlo, drugače se tega ne izvedlo.</t>
    </r>
  </si>
  <si>
    <t>4.4.1.1.1.3</t>
  </si>
  <si>
    <t>Dobava in polaganje jeklenega pocinkanega traku FeZn 25 x 4 mm v temlje oz. temeljno oz. podložno ploščo jaška črpališča in jaška grabelj. Položeno v temlju na globni 5  cm od dna temelja.</t>
  </si>
  <si>
    <t>4.4.1.1.1.4</t>
  </si>
  <si>
    <t xml:space="preserve">Dobava in polaganje INOX traku  30 x 3,5 mm povezavo za med temeljnim ozemljilom in GIP omarico objekta. Položen deloma v temlju in deloma podmetno v betonskem zidu. V zidu mora biti položen v negorljivi zaščitni cevi, v dolžini l = 2,0 m. </t>
  </si>
  <si>
    <t>kos</t>
  </si>
  <si>
    <t>4.4.1.1.1.5</t>
  </si>
  <si>
    <t>Dobava in polaganje INOX traku  30 x 3,5 mm za povezavo med temeljnimi ozemljili oz. za povezavo med temljim in strelovnim ozemljilom. Položeno v zemljo na globni 0.8 m, v dolžini l = 5,0 m.</t>
  </si>
  <si>
    <t>4.4.1.1.1.6</t>
  </si>
  <si>
    <t>Dobava in polaganje INOX traku  30 x 3,5 mm za povezavo med temeljnimi ozemljili oz. za povezavo med temljim in strelovnim ozemljilom. Položeno v zemljo na globni 0.8 m, v dolžini l = 3,0 m.</t>
  </si>
  <si>
    <t>kom</t>
  </si>
  <si>
    <t>4.4.1.1.1.7</t>
  </si>
  <si>
    <t>Dobava in polaganje INOX traku  30 x 3,5 mm za povezavo med temeljnimi ozemljili oz. za povezavo med temljim in strelovnim ozemljilom. Položeno v zemljo na globni 0.8 m, v dolžini l = 2,0 m.</t>
  </si>
  <si>
    <t>4.4.1.1.1.8</t>
  </si>
  <si>
    <t>Dobava in polaganje INOX traku  30 x 3,5 mm za povezavo med temeljnimi ozemljili oz. za povezavo med temljim in strelovnim ozemljilom. Položeno v zemljo na globni 0.8 m, v dolžini l = 1,0 m.</t>
  </si>
  <si>
    <t>4.4.1.1.1.9</t>
  </si>
  <si>
    <r>
      <t xml:space="preserve">Dobava in montaža križne sponke trak FeZn 25 x 4 mm - trak INOX 30 x 3,5 mm. Proizvajalec  </t>
    </r>
    <r>
      <rPr>
        <i/>
        <sz val="11"/>
        <rFont val="Arial"/>
        <family val="2"/>
        <charset val="238"/>
      </rPr>
      <t>HERMI</t>
    </r>
    <r>
      <rPr>
        <sz val="11"/>
        <rFont val="Arial"/>
        <family val="2"/>
      </rPr>
      <t xml:space="preserve"> ali enakovredno.</t>
    </r>
  </si>
  <si>
    <t>4.4.1.1.1.10</t>
  </si>
  <si>
    <r>
      <t xml:space="preserve">Dobava in montaža križne sponke trak - trak FeZn 25 x 4 mm. Proizvajalec  </t>
    </r>
    <r>
      <rPr>
        <i/>
        <sz val="11"/>
        <rFont val="Arial"/>
        <family val="2"/>
        <charset val="238"/>
      </rPr>
      <t>HERMI</t>
    </r>
    <r>
      <rPr>
        <sz val="11"/>
        <rFont val="Arial"/>
        <family val="2"/>
      </rPr>
      <t xml:space="preserve"> ali enakovredno.</t>
    </r>
  </si>
  <si>
    <t>4.4.1.1.1.11</t>
  </si>
  <si>
    <r>
      <t xml:space="preserve">Dobava in montaža sponke za povezavo traka FeZn 25 x 4 mm z armaturo temelja. Tip KON09 </t>
    </r>
    <r>
      <rPr>
        <i/>
        <sz val="11"/>
        <rFont val="Arial"/>
        <family val="2"/>
        <charset val="238"/>
      </rPr>
      <t>HERMI</t>
    </r>
    <r>
      <rPr>
        <sz val="11"/>
        <rFont val="Arial"/>
        <family val="2"/>
      </rPr>
      <t xml:space="preserve"> ali enakovredno.</t>
    </r>
  </si>
  <si>
    <t>4.4.1.1.1.13</t>
  </si>
  <si>
    <t>Ostala nepopisana, dodatna in naknadna dela proti vpisu v gradbeni dnevnik in podpisu nadzornega organa.</t>
  </si>
  <si>
    <t>%</t>
  </si>
  <si>
    <t>Temeljno ozemljilo objekta skupaj:</t>
  </si>
  <si>
    <t>4.4.1.1.2.1</t>
  </si>
  <si>
    <t>Zakoličba obstoječih komunalnih vodov ob objektu.</t>
  </si>
  <si>
    <t>kpl</t>
  </si>
  <si>
    <t>4.4.1.1.2.2</t>
  </si>
  <si>
    <t>Zavarovanje gradbišča z zaščitno vrvico ali ograjo. Obračun se vrši po dejanskih stroških.</t>
  </si>
  <si>
    <t>4.4.1.1.2.3</t>
  </si>
  <si>
    <t xml:space="preserve">Strojni izkop gradbenega jarka v terenu III. ktg. z dodatkom ročnega izkopa v razmerju 90% : 10%. Globina izkopa za tračno ozemljilo znaša 0,80m. Širina dna jarka znaša 0,4 m. </t>
  </si>
  <si>
    <t>m3</t>
  </si>
  <si>
    <t>4.4.1.1.2.4</t>
  </si>
  <si>
    <t>Dobava in polaganje  INOX traku  30 x 3,5 mm v obliki obročastega ozemljila. Položeno v zemljo na globni 0.8 m.</t>
  </si>
  <si>
    <t>4.4.1.1.2.5</t>
  </si>
  <si>
    <t>Dobava in polaganje zemljevodov od ozemljila do merilnega mesta izveden z INOX trakom  30 x 3,5 mm v dolžnini l=1,5 m  Položeno v zemljo na globni 0.8 m.</t>
  </si>
  <si>
    <t>4.4.1.1.2.6</t>
  </si>
  <si>
    <t>Dobava in polaganje povezave med ozemljilom in glavno omarico za izzenačitev potenciala (GIP) izvedena z INOX trakom  30 x 3,5 mm v dolžnini l = 5 m  Položeno deloma v zemlji na globni 0.8 m in deloma v betonski plošči. V betonski plošči je trak položen v negorljivi zaščitni cevi.</t>
  </si>
  <si>
    <t>4.4.1.1.2.7</t>
  </si>
  <si>
    <t xml:space="preserve">Dobava in polaganje povezave med ozemljilom in nosilnim stebrom svetilke oz. kandelabrom izvedene z INOX trakom  30 x 3,5 mm v dolžnini l=3,5 m  </t>
  </si>
  <si>
    <t>4.4.1.1.2.8</t>
  </si>
  <si>
    <t xml:space="preserve">Dobava in polaganje povezave med ozemljilom in ograjo čistilne naprave izvedene z INOX trakom  30 x 3,5 mm v dolžnini l=1,5 m  </t>
  </si>
  <si>
    <t>4.4.1.1.2.9</t>
  </si>
  <si>
    <t xml:space="preserve">Dobava in polaganje povezave med ozemljilom in kovinskim okvirjem pokrova jaška izvedene z INOX trakom  30 x 3,5 mm v dolžnini l=1,5 m  </t>
  </si>
  <si>
    <t>4.4.1.1.2.10</t>
  </si>
  <si>
    <t xml:space="preserve">Dobava in polaganje povezave med ozemljilom in kovinskimi masami izvedene z INOX trakom  30 x 3,5 mm v dolžnini l=3 m  </t>
  </si>
  <si>
    <t>4.4.1.1.2.14</t>
  </si>
  <si>
    <t>Zasip ozemljila z izkopanim materilom z čim več zemlje oz. z humozom v plasti debeline 20 cm.</t>
  </si>
  <si>
    <t>4.4.1.1.2.15</t>
  </si>
  <si>
    <t>Zasip gradbenega jarka  v plasteh po 20 cm in se komprimira z lahkimi komprimacijskimi sredstvi. Stopnja zbitosti materiala mora znašati 95% po Proctorjevem postopku.</t>
  </si>
  <si>
    <t>4.4.1.1.2.16</t>
  </si>
  <si>
    <t>Odvoz odvečnega materiala izkopa na mestno deponijo.</t>
  </si>
  <si>
    <t>4.4.1.1.2.17</t>
  </si>
  <si>
    <r>
      <t xml:space="preserve">Dobava in montaža križne sponke trak - trak INOX 30 x 3,5 mm. Proizvajalec  </t>
    </r>
    <r>
      <rPr>
        <i/>
        <sz val="11"/>
        <rFont val="Arial"/>
        <family val="2"/>
        <charset val="238"/>
      </rPr>
      <t>HERMI</t>
    </r>
    <r>
      <rPr>
        <sz val="11"/>
        <rFont val="Arial"/>
        <family val="2"/>
        <charset val="238"/>
      </rPr>
      <t xml:space="preserve"> ali enakovredno.</t>
    </r>
  </si>
  <si>
    <t>4.4.1.1.2.18</t>
  </si>
  <si>
    <t>Vzpostavitev prvotnega stanja poškodovanih površin (zelenice, nasadi, robniki, pohodne površine).</t>
  </si>
  <si>
    <t>Strelovodno ozemljilo objekta skupaj:</t>
  </si>
  <si>
    <t>4.4.1.1.3</t>
  </si>
  <si>
    <t>Meritev ozemljila objekta in izdaja merilnega protokola.</t>
  </si>
  <si>
    <t>4.4.1.1.4</t>
  </si>
  <si>
    <t>Tehnični pregled ozemljila</t>
  </si>
  <si>
    <t>4.4.1.1.5</t>
  </si>
  <si>
    <t xml:space="preserve">Vnašanje sprememb med gradnjo v risbe PZI. Priprava na projektno dokumetacijo PID. </t>
  </si>
  <si>
    <t>4.4.1.1.6</t>
  </si>
  <si>
    <t>Izdelava projektne dokumentacije PID.</t>
  </si>
  <si>
    <t>Naziv in opis</t>
  </si>
  <si>
    <t>4.4.1.1.7</t>
  </si>
  <si>
    <t>OZEMLJILO OBJEKTA  SKUPAJ:</t>
  </si>
  <si>
    <t>Opomba:</t>
  </si>
  <si>
    <r>
      <t xml:space="preserve">Lovilni in odvodni sistem se izvede z INOX žico </t>
    </r>
    <r>
      <rPr>
        <sz val="11"/>
        <rFont val="Arial"/>
        <family val="2"/>
        <charset val="238"/>
      </rPr>
      <t xml:space="preserve">Φ8 mm. </t>
    </r>
  </si>
  <si>
    <t>4.4.1.2.1</t>
  </si>
  <si>
    <r>
      <t xml:space="preserve">Dobava in montaža merilne sponke (križne ) INOX trak 30 x 3,5 mm - okrogel INOX vodnik  </t>
    </r>
    <r>
      <rPr>
        <sz val="11"/>
        <rFont val="Arial"/>
        <family val="2"/>
        <charset val="238"/>
      </rPr>
      <t xml:space="preserve">Φ8 mm. Proizvajalec  </t>
    </r>
    <r>
      <rPr>
        <i/>
        <sz val="11"/>
        <rFont val="Arial"/>
        <family val="2"/>
        <charset val="238"/>
      </rPr>
      <t>HERMI</t>
    </r>
    <r>
      <rPr>
        <sz val="11"/>
        <rFont val="Arial"/>
        <family val="2"/>
        <charset val="238"/>
      </rPr>
      <t xml:space="preserve"> ali enakovredno.</t>
    </r>
  </si>
  <si>
    <t>4.4.1.2.2</t>
  </si>
  <si>
    <r>
      <t xml:space="preserve">Dobava in montaža vertikalne zaščite odvoda dolžine 1,5 m. Proizvajalec  </t>
    </r>
    <r>
      <rPr>
        <i/>
        <sz val="11"/>
        <rFont val="Arial"/>
        <family val="2"/>
        <charset val="238"/>
      </rPr>
      <t>HERMI</t>
    </r>
    <r>
      <rPr>
        <sz val="11"/>
        <rFont val="Arial"/>
        <family val="2"/>
      </rPr>
      <t xml:space="preserve"> ali enakovredno.</t>
    </r>
  </si>
  <si>
    <t>4.4.1.2.3</t>
  </si>
  <si>
    <r>
      <t xml:space="preserve">Dobava in montaža tablice za označitev št. merilnega mesta. Proizvajalec  </t>
    </r>
    <r>
      <rPr>
        <i/>
        <sz val="11"/>
        <rFont val="Arial"/>
        <family val="2"/>
        <charset val="238"/>
      </rPr>
      <t>HERMI</t>
    </r>
    <r>
      <rPr>
        <sz val="11"/>
        <rFont val="Arial"/>
        <family val="2"/>
      </rPr>
      <t xml:space="preserve"> ali enakovredno.</t>
    </r>
  </si>
  <si>
    <t>4.4.1.2.4</t>
  </si>
  <si>
    <r>
      <t xml:space="preserve">Dobava in montaža lovilnega sistema na objektu izvedenega z INOX vodnikom </t>
    </r>
    <r>
      <rPr>
        <sz val="11"/>
        <rFont val="Arial"/>
        <family val="2"/>
        <charset val="238"/>
      </rPr>
      <t>Φ</t>
    </r>
    <r>
      <rPr>
        <sz val="11"/>
        <rFont val="Arial"/>
        <family val="2"/>
      </rPr>
      <t>8 mm položenega po vencu objekta na nosilce primerne za montažo na kovinsko oborobo oz. streho. Višina objekta je h = 3 m.</t>
    </r>
  </si>
  <si>
    <t>4.4.1.2.5</t>
  </si>
  <si>
    <t>Izvedba vijačnega stika na kovinskih masah (obrobe, žlebi)</t>
  </si>
  <si>
    <t>4.4.1.2.6</t>
  </si>
  <si>
    <r>
      <t xml:space="preserve">Dobava in montaža nosilca za montažo lovilne mreže. Nosilec mora biti primeren za montažo na kovinsko oborobo na vencu. Proizvajalec  </t>
    </r>
    <r>
      <rPr>
        <i/>
        <sz val="11"/>
        <rFont val="Arial"/>
        <family val="2"/>
        <charset val="238"/>
      </rPr>
      <t>HERMI</t>
    </r>
    <r>
      <rPr>
        <sz val="11"/>
        <rFont val="Arial"/>
        <family val="2"/>
      </rPr>
      <t xml:space="preserve"> ali enakovredno.</t>
    </r>
  </si>
  <si>
    <t>4.4.1.2.7</t>
  </si>
  <si>
    <r>
      <t>Dobava in montaža  križne sponke INOX Φ8 mm - INOX Φ8 mm. Proizvajalec</t>
    </r>
    <r>
      <rPr>
        <i/>
        <sz val="11"/>
        <rFont val="Arial"/>
        <family val="2"/>
        <charset val="238"/>
      </rPr>
      <t xml:space="preserve">  HERMI</t>
    </r>
    <r>
      <rPr>
        <sz val="11"/>
        <rFont val="Arial"/>
        <family val="2"/>
      </rPr>
      <t xml:space="preserve"> ali enakovredno. </t>
    </r>
  </si>
  <si>
    <t>4.4.1.2.8</t>
  </si>
  <si>
    <r>
      <t xml:space="preserve">Dobava in montaža  kontaktne sponke za izvedbo vijačnega stika  na kovinskih masah (obrobe,...)z vodnikom  INOX Φ8 mm. Proizvajalec  </t>
    </r>
    <r>
      <rPr>
        <i/>
        <sz val="11"/>
        <rFont val="Arial"/>
        <family val="2"/>
        <charset val="238"/>
      </rPr>
      <t>HERMI</t>
    </r>
    <r>
      <rPr>
        <sz val="11"/>
        <rFont val="Arial"/>
        <family val="2"/>
      </rPr>
      <t xml:space="preserve"> ali enakovredno.</t>
    </r>
  </si>
  <si>
    <t>4.4.1.2.9</t>
  </si>
  <si>
    <t>Dobava in montaža  zidnega nosilca za INOX Φ8 mm za montažo na zid v kompletu z zidnim vložkom in vijakom</t>
  </si>
  <si>
    <t>4.4.1.2.10</t>
  </si>
  <si>
    <t>Izvedba vijačnega ali varjenega stika na nosilnih drogovih oz. kandelabrih.</t>
  </si>
  <si>
    <t>4.4.1.2.11</t>
  </si>
  <si>
    <t>Izvedba vijačnega ali varjenega stika na ograji čistilne naprave, v kompletu z kontaktno sponko.</t>
  </si>
  <si>
    <t>4.4.1.2.12</t>
  </si>
  <si>
    <t>Izvedba vijačnega ali varjenega stika na kovinskem okvirju pokrova jaška, v kompletu z kontaktno sponko in  pokositrano bakreno pletenico dolžine 0,4 m</t>
  </si>
  <si>
    <t>4.4.1.2.13</t>
  </si>
  <si>
    <t>Izvedba vijačnega ali varjenega stika na kovinskih masah tehnološke opreme čistilne naprave, v kompletu z kontaktno sponko.</t>
  </si>
  <si>
    <t>4.4.1.2.14</t>
  </si>
  <si>
    <r>
      <t xml:space="preserve">Dobava in montaža objeke za kovinske cevi tehnološke opreme (Ø cevi se določi na gradbišču) za pritditev vodnika INOX Φ8 mm. Proizvajalec  </t>
    </r>
    <r>
      <rPr>
        <i/>
        <sz val="11"/>
        <rFont val="Arial"/>
        <family val="2"/>
        <charset val="238"/>
      </rPr>
      <t>HERMI</t>
    </r>
    <r>
      <rPr>
        <sz val="11"/>
        <rFont val="Arial"/>
        <family val="2"/>
      </rPr>
      <t xml:space="preserve"> ali enakovredno.</t>
    </r>
  </si>
  <si>
    <t>4.4.1.2.15</t>
  </si>
  <si>
    <t>Meritev zunajenjega sistema zaščite pred delovanjem strele in izdaja merilnega protokola.</t>
  </si>
  <si>
    <t>4.4.1.2.16</t>
  </si>
  <si>
    <t>Tehnični pregled zunajega sistema zaščite pred delovanjem strele.</t>
  </si>
  <si>
    <t>4.4.1.2.17</t>
  </si>
  <si>
    <t>4.4.1.2.18</t>
  </si>
  <si>
    <t>4.4.1.2.19</t>
  </si>
  <si>
    <t>STRELOVODNA INŠTALACIJA OBJEKTA OZ. ZUNANJI SISTEM ZAŠČITE PRED DELOVANJEM STRELE in POVEZAVE NA OZEMLJILO SKUPAJ:</t>
  </si>
  <si>
    <t>ZUNANJA RAZSVETLJAVA ČISTILNE NAPRAVE</t>
  </si>
  <si>
    <t>4.4.2.3.1</t>
  </si>
  <si>
    <t>Zakoličba osi kabelske kanalizacije z lesenimi količki 4x4 cm in obveznim dvojnim zavarovanjem točk. Upoštevana je kanalizacija za potrbe zunanje razsvetljave.</t>
  </si>
  <si>
    <t>4.4.2.3.2</t>
  </si>
  <si>
    <t>Zakoličba lokacije temeljev nosilnih drogov svetil razsvetljave.</t>
  </si>
  <si>
    <t>4.4.2.3.3</t>
  </si>
  <si>
    <t>4.4.2.3.4</t>
  </si>
  <si>
    <t>4.4.2.3.5</t>
  </si>
  <si>
    <t>Postavitev prečnih profilov iz desk 2,5x20x350 cm na lesenih količkih 8x8x250 cm. Upoštevano: 5x svetila, 3x smeri.</t>
  </si>
  <si>
    <t>4.4.2.3.6</t>
  </si>
  <si>
    <t xml:space="preserve">Strojni izkop gradbenega jarka v terenu III. ktg. z dodatkom ročnega izkopa v razmerju 90% : 10%. Globina izkopa elektro trase znaša do 0,80m. Širina dna jarka znaša 0,40 m. Odlaganje izkopane zemlje 1,0 m od roba jarka. </t>
  </si>
  <si>
    <t>4.4.2.3.7</t>
  </si>
  <si>
    <t xml:space="preserve">Strojni izkop gradbenega jame, za 4x nosilni drog  razsvetljave,  v terenu III. ktg. z dodatkom ročnega izkopa v razmerju 90% : 10%. Dimenzije izkopa 1,0x1,0x1,5 m. Odlaganje izkopane zemlje 1,0 m od roba jarka. </t>
  </si>
  <si>
    <t>4.4.2.3.8</t>
  </si>
  <si>
    <t>Fino planiranje dna gradbenega jarka po globinski zakoličbi s točnostjo ± 2 cm z obveznim komprimiranjem do zbitosti 97 % SPP.</t>
  </si>
  <si>
    <t>m2</t>
  </si>
  <si>
    <t>4.4.2.3.9</t>
  </si>
  <si>
    <t>Dobava in ročna  izdelava in oblikovanje peščenega ležišča pod peto cevi debeline 10 cm, min 10 cm + 1/10 D ( D = notranji premer cevi).</t>
  </si>
  <si>
    <t>4.4.2.3.10</t>
  </si>
  <si>
    <t>Dobava in ročni zasip cevi debeline 10 cm nad temenom cevi.</t>
  </si>
  <si>
    <t>4.4.2.3.11</t>
  </si>
  <si>
    <t xml:space="preserve">Zasip gradbenega jarka z izkopanim materialom v več plasteh in komprimacijo  do optimalne meje zgostitve. Do višine 0,5 m nad temenom cevi uporabljamo še lahka komprimacijska sredstva. Nadalje pa komprimiramo s srednjimi in težkimi stroji za komprimacijo. Stopnja zbitosti materiala mora znašati 97% po Proctorjevem postopku. </t>
  </si>
  <si>
    <t>4.4.2.3.12</t>
  </si>
  <si>
    <t>4.4.2.3.13</t>
  </si>
  <si>
    <t>4.4.2.3.14</t>
  </si>
  <si>
    <t>Geodetski posnetek trase kabelske kanalizacije z vsemi elementi trase in vris v kataster.</t>
  </si>
  <si>
    <t>4.4.2.3.15</t>
  </si>
  <si>
    <t xml:space="preserve">Kompletna izvedba, z montažo, armirano betonskega temelja. Dimenzij (š x d x g) 0,8x0,8x1,2 m, izdelano iz MB 20. Z vgrajenimi 1*Stigmaflex EL cevmi DN 40 mm. Z vgrajenimi sidernimi ploščami nosilnih drogov. Vključno z podbetonom MB10 0,1m³. Temelji za nosilne drogove svetil razsvetljave. </t>
  </si>
  <si>
    <t>4.4.2.3.16</t>
  </si>
  <si>
    <t>Dobava in polaganje cevi Stigmaflex EL DN40 mm. V kompletu z spojnimi in odcepnimi elementi, distančniki in predžico.</t>
  </si>
  <si>
    <t>4.4.2.3.17</t>
  </si>
  <si>
    <t>Izvedba vijačnega ozemljitvenega stika (nosilni drogovi).</t>
  </si>
  <si>
    <t>4.4.2.3.18</t>
  </si>
  <si>
    <t>Dobava in polaganje opozorilnega traku "POZOR NN 1kV KABEL". Položeno v zemljo.</t>
  </si>
  <si>
    <t>4.4.2.3.19</t>
  </si>
  <si>
    <t>Kabel NYY-J 3x2,5 mm2, uvlečeno v zaščitne cevi v zemlji. Označen z oznakami iz shem.</t>
  </si>
  <si>
    <t>4.4.2.3.20</t>
  </si>
  <si>
    <r>
      <t>Dobava, montaža, priklop svetilke z LED svetlobnim  virom moči 27 W in  v stopnji mehanske zaščite IP66 in IK09. Tovarniški izdelek</t>
    </r>
    <r>
      <rPr>
        <i/>
        <sz val="11"/>
        <rFont val="Arial"/>
        <family val="2"/>
        <charset val="238"/>
      </rPr>
      <t xml:space="preserve"> SH2-027-0320-M2-11111- proizvajalca SLOLUKS d.o.o.</t>
    </r>
    <r>
      <rPr>
        <sz val="11"/>
        <rFont val="Arial"/>
        <family val="2"/>
        <charset val="238"/>
      </rPr>
      <t xml:space="preserve"> ali enakovredno.</t>
    </r>
  </si>
  <si>
    <t>4.4.2.3.21</t>
  </si>
  <si>
    <t xml:space="preserve">Nosilni steber ravni, antikorozijsko zaščiten-cinkanje. Izdelan iz jeklenih cevi višine 6 m. Z priključno omarico in ploščo za montažo na siderno ploščo temelja. </t>
  </si>
  <si>
    <t>4.4.2.3.22</t>
  </si>
  <si>
    <t>Kompletne inštalacije v nosilnem stebru: ožičenje z kablom NYY-J 3 x 1,5mm² l=6 m;Priključni set PVE-5/16-1, v kompletu z varovalko In=4 A.</t>
  </si>
  <si>
    <t>4.4.2.3.23</t>
  </si>
  <si>
    <t>Nastavitve svetil razsvetljave - osvetljenosti površin.</t>
  </si>
  <si>
    <t>4.4.2.3.24</t>
  </si>
  <si>
    <t>Nastavitve in preizkusi vklopov-izklopov razsvetljave.</t>
  </si>
  <si>
    <t>4.4.2.3.25</t>
  </si>
  <si>
    <t>Meritev in izdaja merilnega protokola.</t>
  </si>
  <si>
    <t>4.4.2.3.26</t>
  </si>
  <si>
    <t>ZUNANJA RAZSVETLJAVA ČISTILNE NAPRAVE SKUPAJ:</t>
  </si>
  <si>
    <t>4.4.1.4.1</t>
  </si>
  <si>
    <t>Zakoličba osi kabelske kanalizacije z lesenimi količki 4x4 cm in obveznim dvojnim zavarovanjem točk. Upoštevana je energetska in telekomunikacijska kabelska kanalizacija.</t>
  </si>
  <si>
    <t>4.4.1.4.2</t>
  </si>
  <si>
    <t>Zakoličba skupnih lokacij kabelskih jaškov.</t>
  </si>
  <si>
    <t>4.4.1.4.3</t>
  </si>
  <si>
    <t>Zakoličba lokacije križanj kabelske kanalizacije z ostalimi vodi na terenu.</t>
  </si>
  <si>
    <t>4.4.1.4.4</t>
  </si>
  <si>
    <t>Postavitev prečnih profilov iz desk 2,5x20x350 cm na lesenih količkih 8x8x250 cm. Upoštevano: 7x  jašek 10x smeri.</t>
  </si>
  <si>
    <t>4.4.1.4.5</t>
  </si>
  <si>
    <t>4.4.1.4.6</t>
  </si>
  <si>
    <t xml:space="preserve">Strojni izkop gradbenega jarka v terenu III. ktg. z dodatkom ročnega izkopa v razmerju 90% : 10%. Globina izkopa elektro trase znaša do 0,80m. Stranice izkopa se izvedejo pod kotom 80º . Širina dna jarka znaša 0,40 m oz. 0,75 m. Odlaganje izkopane zemlje 1,0 m od roba jarka. </t>
  </si>
  <si>
    <t>4.4.1.4.7</t>
  </si>
  <si>
    <r>
      <t xml:space="preserve">Strojni izkop gradbenega jame, za kabeski jašek 3x </t>
    </r>
    <r>
      <rPr>
        <sz val="11"/>
        <rFont val="Arial"/>
        <family val="2"/>
        <charset val="238"/>
      </rPr>
      <t>ϕ80 cm</t>
    </r>
    <r>
      <rPr>
        <sz val="11"/>
        <rFont val="Arial"/>
        <family val="2"/>
      </rPr>
      <t xml:space="preserve"> v terenu III. ktg. z dodatkom ročnega izkopa v razmerju 90% : 10%. Dimenzije izkopa 1,2x1,2x1,4 m. Odlaganje izkopane zemlje 1,0 m od roba jame. </t>
    </r>
  </si>
  <si>
    <t>4.4.1.4.8</t>
  </si>
  <si>
    <t>Strojni izkop jame v terenu III. - IV ktg., za podstavek PMO, obbetoniranje postavka z vstavitvijo treh PVC cevi fi 80 mm, zasip jame, planiranj in odvoz odvečnega materiala na urejeno deponijo.</t>
  </si>
  <si>
    <t>4.4.1.4.9</t>
  </si>
  <si>
    <t>Strojni izkop jame v terenu III. - IV ktg., za podstavek RP/1-ČN in RP/2-ČN , obbetoniranje postavka z vstavitvijo treh PVC cevi fi 110 mm, zasip jame, planiranj in odvoz odvečnega materiala na urejeno deponijo.</t>
  </si>
  <si>
    <t>4.4.1.4.10</t>
  </si>
  <si>
    <t>4.4.1.4.11</t>
  </si>
  <si>
    <t>4.4.1.4.12</t>
  </si>
  <si>
    <t>4.4.1.4.13</t>
  </si>
  <si>
    <t>4.4.1.4.14</t>
  </si>
  <si>
    <t>4.4.1.4.15</t>
  </si>
  <si>
    <t>Kompletna izvedba z montažo armirano betonskega jaška  ϕ80 cm, stene debline 10 cm. Z odprtino za odvod vode v najnižji točki, z armirano betonsko ploščo z odprtino za pokrov. Zaščitnim kovinskim okvirjem in z pokrovom za težek promet, &gt;125kN, dimenzij 60 x 60 cm. V kompletu z gramoznim nasutjem in podložnim betonom.</t>
  </si>
  <si>
    <t>4.4.1.4.16</t>
  </si>
  <si>
    <r>
      <t xml:space="preserve">Dobava in montaža </t>
    </r>
    <r>
      <rPr>
        <b/>
        <sz val="11"/>
        <rFont val="Arial"/>
        <family val="2"/>
        <charset val="238"/>
      </rPr>
      <t>RP/1-ĆN</t>
    </r>
    <r>
      <rPr>
        <sz val="11"/>
        <rFont val="Arial"/>
        <family val="2"/>
        <charset val="238"/>
      </rPr>
      <t xml:space="preserve"> sestavljene iz:</t>
    </r>
  </si>
  <si>
    <t>○</t>
  </si>
  <si>
    <r>
      <t xml:space="preserve">Stikalni blok dimenzij  (v x š x g) 500 x 500 x 320 mm z enojnimi vrati in z odprtim dnom ter zračno režo pod streho in na dnu omare . Stopnja mehanske žaščite IP54.  Narejen iz vroče stisnjenega poliestra, ojačanega s steklenimi vlakni. </t>
    </r>
    <r>
      <rPr>
        <b/>
        <sz val="11"/>
        <rFont val="Arial"/>
        <family val="2"/>
        <charset val="238"/>
      </rPr>
      <t xml:space="preserve"> </t>
    </r>
    <r>
      <rPr>
        <sz val="11"/>
        <rFont val="Arial"/>
        <family val="2"/>
        <charset val="238"/>
      </rPr>
      <t xml:space="preserve">Barva siva RAL 7032.Tovarniški izdelek  </t>
    </r>
    <r>
      <rPr>
        <i/>
        <sz val="11"/>
        <rFont val="Arial"/>
        <family val="2"/>
        <charset val="238"/>
      </rPr>
      <t>SCHRACK</t>
    </r>
    <r>
      <rPr>
        <sz val="11"/>
        <rFont val="Arial"/>
        <family val="2"/>
        <charset val="238"/>
      </rPr>
      <t xml:space="preserve">  ali enakovredno.  </t>
    </r>
  </si>
  <si>
    <r>
      <t xml:space="preserve">Streha za omaro dimenzij (v x š x g) 500 x 500 x 320 mm. Narejena iz vroče stisnjenega poliestra, ojačanega s steklenimi vlakni. Barva siva RAL 7032. Tovarniški izdelek. </t>
    </r>
    <r>
      <rPr>
        <i/>
        <sz val="11"/>
        <rFont val="Arial"/>
        <family val="2"/>
        <charset val="238"/>
      </rPr>
      <t>SCHRACK</t>
    </r>
    <r>
      <rPr>
        <sz val="11"/>
        <rFont val="Arial"/>
        <family val="2"/>
        <charset val="238"/>
      </rPr>
      <t xml:space="preserve">  ali enakovredno.</t>
    </r>
  </si>
  <si>
    <t>Podstavek za omaro dimenzij (v x š x g) 500 x 500 x 320 mm  Narejen iz vroče stisnjenega poliestra, ojačanega s steklenimi vlakni. Višina podstavka 900 mm, primeren za vgradnjo v betonski temelj. Barva siva RAL 7032. Tovarniški izdelek. SCHRACK  ali enakovredno.</t>
  </si>
  <si>
    <r>
      <t xml:space="preserve">Montažna plošča za omaro dimenzij (v x š x g) 500 x 500 x 320 mm z enojnimi vrati  Montažna plošča narejena iz bakelita.Tovarniški izdelek. </t>
    </r>
    <r>
      <rPr>
        <i/>
        <sz val="11"/>
        <rFont val="Arial"/>
        <family val="2"/>
        <charset val="238"/>
      </rPr>
      <t>SCHRACK</t>
    </r>
    <r>
      <rPr>
        <sz val="11"/>
        <rFont val="Arial"/>
        <family val="2"/>
        <charset val="238"/>
      </rPr>
      <t xml:space="preserve">  ali enakovredno.  </t>
    </r>
  </si>
  <si>
    <t>4.4.1.4.17</t>
  </si>
  <si>
    <r>
      <t xml:space="preserve">Dobava in montaža </t>
    </r>
    <r>
      <rPr>
        <b/>
        <sz val="11"/>
        <rFont val="Arial"/>
        <family val="2"/>
        <charset val="238"/>
      </rPr>
      <t>RP/2-ĆN</t>
    </r>
    <r>
      <rPr>
        <sz val="11"/>
        <rFont val="Arial"/>
        <family val="2"/>
        <charset val="238"/>
      </rPr>
      <t xml:space="preserve"> sestavljene iz:</t>
    </r>
  </si>
  <si>
    <t>4.4.1.4.18</t>
  </si>
  <si>
    <t>4.4.1.4.19</t>
  </si>
  <si>
    <t>4.4.1.4.20</t>
  </si>
  <si>
    <t>Dobava in polaganje cevi Stigmaflex EL DN110 mm. V kompletu z spojnimi in distančniki in predžico.</t>
  </si>
  <si>
    <t>4.4.1.4.21</t>
  </si>
  <si>
    <t>Dobava in polaganje cevi Stigmaflex EL DN40 mm. V kompletu z spojnimi in distančniki in predžico.</t>
  </si>
  <si>
    <t>4.4.1.4.22</t>
  </si>
  <si>
    <t>Dobava in polaganje INOX traku 30 x 3,5  mm. Položeno v zemljo.</t>
  </si>
  <si>
    <t>Dobava in montaža INOX križne sponke trak-trak.</t>
  </si>
  <si>
    <t>ENERGETSKA IN SIGNALNA OZ. TELEKOMUNIKACIJSKA KABELSKA KANALIZACIJA NA OBMOČJU ČN SKUPAJ:</t>
  </si>
  <si>
    <t>V načrtu je predvidena zunanja priključnica za priklop mobilnega diesel agregata! Montirana bo na fasadi montažnega objekta!</t>
  </si>
  <si>
    <t>4.4.1.5.1</t>
  </si>
  <si>
    <t>Dobava, montaža in priklop, preizkus, zagon razdelilne omara RP-AGREGAT, dimenzij  (v x š x g) 500 x 500 x 320 mm z enojnimi vrati in z zaprtim dnom. Stopnja mehanske žaščite IP65.  Narejen iz vroče stisnjenega poliestra, ojačanega s steklenimi vlakni.  Barva siva RAL 7032. 
Tip: tovarniški izdelek SCHNEIDER ELECTRIC ali enakovredno.</t>
  </si>
  <si>
    <t>Opremljen z električno opremo:</t>
  </si>
  <si>
    <t xml:space="preserve"> -</t>
  </si>
  <si>
    <t xml:space="preserve">Montažna plošča za električni razdelilnik dimenzij (v x š x g) 500 x 500 x 320 mm z enojnimi vrati  Montažna plošča narejena iz pocinkane jekklene pločevine.Tovarniški izdelek SCHNEIDER ELECTRIC  ali enakovredno.  </t>
  </si>
  <si>
    <t>Vtikač 400V / 63A / 5p / 6h ;  za motažo na montažno ploščo razdelilnika, komplet z pritrdilnimi vijaki</t>
  </si>
  <si>
    <t>Ključavnica za zaklepanje el. razdelilnika od upravljavca objekta, komplet</t>
  </si>
  <si>
    <t>Uvodnica Pg 32mm, komplet</t>
  </si>
  <si>
    <t>Drobni in vezni material, opozorilni napisi, oznake.</t>
  </si>
  <si>
    <t>DIESEL ELEKTRIČNI AGREGAT (DEA) SKUPAJ:</t>
  </si>
  <si>
    <t>Dolžni vseh izvodov preveri na gradbišču pred dobavo kablov!</t>
  </si>
  <si>
    <t>4.4.1.6.1</t>
  </si>
  <si>
    <t>Dobava in polaganje energetskega kabla NYY-J 4x 10 mm2 za napajanje el. razdelilnika RG-ČN. Kabel je deloma položem  v naprej pripravljeno kabelsko kanalizacijo in deloma v betonski kanaleti oz. PVC zaščitni cevi nadometno. Označen z oznakami iz shem. Dolžina izvoda je 25m.</t>
  </si>
  <si>
    <t>4.4.1.6.2</t>
  </si>
  <si>
    <t>Dobava in polaganje energetskega kabla OLFLEX CLASSIC 100 5G6 mm2 ali enakovredno za povezavo med RG-ČN in RK-AGREGAT montiranega zunaj na kontejnerju. Položen deloma na kabelski polici in deloma nadometno v zaščitni cevi. Označen z oznakami iz shem. Dolžina izvoda je 8m.</t>
  </si>
  <si>
    <t>4.4.1.6.3</t>
  </si>
  <si>
    <t>Dobava in polaganje energetskega kabla NYY-J 4x 1,5 mm2 za napajanje el. motorja črplake v zadrževalniku. Kabel je deloma položem  v naprej pripravljeno kabelsko kanalizacijo in deloma v betonski kanaleti. Označen z oznakami iz shem. Dolžina izvoda je 10m.</t>
  </si>
  <si>
    <t>4.4.1.6.4</t>
  </si>
  <si>
    <t>Dobava in polaganje signalnega kabla OLFLEX CLASSIC 110 CY 5G 1,5  mm2 za termično zaščito el. motorja črpalke in sig. vdora vode v oljno komoro za črplako v zdrževalniku. Kabel je deloma položem  v naprej pripravljeno kabelsko kanalizacijo in deloma v betonski kanaleti oz. PVC zaščitni cevi nadometno. Označen z oznakami iz shem. Dolžina izvoda je 10 m.</t>
  </si>
  <si>
    <t>4.4.1.6.5</t>
  </si>
  <si>
    <t>Dobava in polaganje energetskega kabla NYY-J 4x 1,5 mm2 za napajanje el. motorja črplake čiste vode v SBR reaktorju. Kabel je deloma položem  v naprej pripravljeno kabelsko kanalizacijo in deloma v betonski kanaleti. Označen z oznakami iz shem. Dolžina izvoda je 10m.</t>
  </si>
  <si>
    <t>4.4.1.6.6</t>
  </si>
  <si>
    <t>Dobava in polaganje signalnega kabla OLFLEX CLASSIC 110 CY 5G 1,5  mm2 za termično zaščito el. motorja črpalke in sig. vdora vode v oljno komoro za črplako čiste vode v SBR reaktorju. Kabel je deloma položem  v naprej pripravljeno kabelsko kanalizacijo in deloma v betonski kanaleti oz. PVC zaščitni cevi nadometno. Označen z oznakami iz shem. Dolžina izvoda je 10 m.</t>
  </si>
  <si>
    <t>4.4.1.6.7</t>
  </si>
  <si>
    <t>Dobava in polaganje energetskega kabla NYY-J 4x 1,5 mm2 za napajanje el. motorja črplake za povratek blata v SBR reaktorju. Kabel je deloma položem  v naprej pripravljeno kabelsko kanalizacijo in deloma v betonski kanaleti. Označen z oznakami iz shem. Dolžina izvoda je 10m.</t>
  </si>
  <si>
    <t>4.4.1.6.8</t>
  </si>
  <si>
    <t>Dobava in polaganje signalnega kabla OLFLEX CLASSIC 110 CY 5G 1,5  mm2 za termično zaščito el. motorja črpalke in sig. vdora vode v oljno komoro za črplako za povratek blata v SBR reaktorju. Kabel je deloma položem  v naprej pripravljeno kabelsko kanalizacijo in deloma v betonski kanaleti oz. PVC zaščitni cevi nadometno. Označen z oznakami iz shem. Dolžina izvoda je 10 m.</t>
  </si>
  <si>
    <t>4.4.1.6.9</t>
  </si>
  <si>
    <t>Dobava in polaganje energetskega kabla NYY-J 4x 1,5 mm2 za napajanje el. motorja črplake v vhodnem črpališču. Kabel je deloma položem  v naprej pripravljeno kabelsko kanalizacijo in deloma v betonski kanaleti. Označen z oznakami iz shem. Dolžina izvoda je 10m.</t>
  </si>
  <si>
    <t>4.4.1.6.10</t>
  </si>
  <si>
    <t>Dobava in polaganje signalnega kabla OLFLEX CLASSIC 110 CY 5G 1,5  mm2 za termično zaščito el. motorja črpalke in sig. vdora vode v oljno komoro za črplaki v vhodnem črpališču. Kabel je deloma položem  v naprej pripravljeno kabelsko kanalizacijo in deloma v betonski kanaleti oz. PVC zaščitni cevi nadometno. Označen z oznakami iz shem. Dolžina izvoda je 10 m.</t>
  </si>
  <si>
    <t>4.4.1.6.11</t>
  </si>
  <si>
    <t>Dobava in polaganje energetskega kabla NYY-J 4x 1,5 mm2 za napajanje el. motorja grabelj (do RP/2-ČN). Kabel je deloma položem  v naprej pripravljeno kabelsko kanalizacijo in deloma v betonski kanaleti. Označen z oznakami iz shem. Dolžina izvoda je 10m.</t>
  </si>
  <si>
    <t>4.4.1.6.12</t>
  </si>
  <si>
    <t>Dobava in polaganje signalnega kabla OLFLEX CLASSIC 110 CY 10G 1,5  mm2 za signalne povezave med grabljami (RP/2-ČN) in RG-ČN. Kabel je deloma položem  v naprej pripravljeno kabelsko kanalizacijo in deloma v betonski kanaleti oz. PVC zaščitni cevi nadometno. Označen z oznakami iz shem. Dolžina izvoda je 10 m.</t>
  </si>
  <si>
    <t>4.4.1.6.13</t>
  </si>
  <si>
    <t>Dobava in polaganje energetskega kabla OLFLEX CLASSIC 100 5G2,5 mm2 za napajanje el. motorja puhala v katero je montirano v objektu oz. kontejnerju. Kabel je deloma položem  v naprej pripravljeno kabelsko kanalizacijo in deloma v betonski kanaleti oz. PVC zaščitni cevi nadometno. Označen z oznakami iz shem. Dolžina izvoda je 8m.</t>
  </si>
  <si>
    <t>4.4.1.6.14</t>
  </si>
  <si>
    <t>Dobava in polaganje signalnega kabla OLFLEX CLASSIC 100 5G1,5 mm2 za termično zaščito el. motorja el. motorja puhala v katero je montirano v monatažnem objektu oz. kontejnerju. Kabel je deloma položem  v naprej pripravljeno kabelsko kanalizacijo in deloma v betonski kanaleti oz. PVC zaščitni cevi nadometno. Označen z oznakami iz shem. Dolžina izvoda je 8m.</t>
  </si>
  <si>
    <t>4.4.1.6.15</t>
  </si>
  <si>
    <t>Dobava in polaganje signalnega kabla OLFLEX CLASSIC 110 CY 5G 1,5  mm2 za plovno stikalo v primanem usedalniku. Kabel je deloma položem  v naprej pripravljeno kabelsko kanalizacijo in deloma v betonski kanaleti oz. PVC zaščitni cevi nadometno. Označen z oznakami iz shem. Dolžina izvoda je 10 m.</t>
  </si>
  <si>
    <t>4.4.1.6.16</t>
  </si>
  <si>
    <t>Dobava in polaganje signalnega kabla OLFLEX CLASSIC 110 CY 5G 1,5  mm2 za plovni stikali v zadrževalniku. Kabel je deloma položem  v naprej pripravljeno kabelsko kanalizacijo in deloma v betonski kanaleti oz. PVC zaščitni cevi nadometno. Označen z oznakami iz shem. Dolžina izvoda je 10 m.</t>
  </si>
  <si>
    <t>4.4.1.6.17</t>
  </si>
  <si>
    <t>Dobava in polaganje signalnega kabla OLFLEX CLASSIC 110 CY 5G 1,5  mm2 za plovni stikali v SBR reaktorju. Kabel je deloma položem  v naprej pripravljeno kabelsko kanalizacijo in deloma v betonski kanaleti oz. PVC zaščitni cevi nadometno. Označen z oznakami iz shem. Dolžina izvoda je 10 m.</t>
  </si>
  <si>
    <t>4.4.1.6.18</t>
  </si>
  <si>
    <t>Dobava in polaganje signalnega kabla OLFLEX CLASSIC 110 CY 5G 1,5  mm2 za plovni stikali v vhodnem črpališču. Kabel je deloma položem  v naprej pripravljeno kabelsko kanalizacijo in deloma v betonski kanaleti oz. PVC zaščitni cevi nadometno. Označen z oznakami iz shem. Dolžina izvoda je 10 m.</t>
  </si>
  <si>
    <t>4.4.1.6.19</t>
  </si>
  <si>
    <r>
      <t xml:space="preserve">Polaganje originalnih kablov za povezavo med merilni delom (montiran v jašku) in zaslonom merilnika pretoka (montiran v objektu oz. kontejnerju). Kabla bosta deloma položena  v naprej pripravljeno kabelsko kanalizacijo in deloma v betonski kanaleti oz. PVC zaščitni cevi nadometno. Označen z oznakami iz shem. Dolžina povezave je 20 m. </t>
    </r>
    <r>
      <rPr>
        <b/>
        <sz val="11"/>
        <rFont val="Arial"/>
        <family val="2"/>
        <charset val="238"/>
      </rPr>
      <t>Kabla se dobavita skupaj z merilnikom pretoka!!</t>
    </r>
  </si>
  <si>
    <t>4.4.1.6.20</t>
  </si>
  <si>
    <t>Dobava in polaganje energetskega kabla OLFLEX CLASSIC 110 CY 3G 1,5  mm2 za napajnje merilca pretoka - zaslona v kontejnejru. Kabel je deloma položem  v naprej pripravljeno kabelsko kanalizacijo in deloma v betonski kanaleti oz. PVC zaščitni cevi nadometno. Označen z oznakami iz shem. Dolžina izvoda je 8 m.</t>
  </si>
  <si>
    <t>4.4.1.6.21</t>
  </si>
  <si>
    <t>Dobava in polaganje kabla za merilne zanke 4-20 mA in dig. signalov za zvezno meritev pretoka in komunlativo, merilec pretoka - zaslonom v kontejnejru in bo izveden z OLFLEX UNITRONIC LiYCY  3x (2x 1) mm2  ali enakovredno. Položen deloma na kabelski polici in deloma nadometno v zaščitni cevi. Označen z oznakami iz shem. Dolžina izvoda je 8m.</t>
  </si>
  <si>
    <t>4.4.1.6.22</t>
  </si>
  <si>
    <t>Dobava in polaganje signalnega kabla OLFLEX CLASSIC 110 CY 7G 1,5  mm2 za zasilni izklop montiran na RP/1-ČN ob bazenih. Kabel je deloma položem  v naprej pripravljeno kabelsko kanalizacijo in deloma v betonski kanaleti oz. PVC zaščitni cevi nadometno. Označen z oznakami iz shem. Dolžina izvoda je 10m.</t>
  </si>
  <si>
    <t>4.4.1.6.23</t>
  </si>
  <si>
    <t>Dobava in polaganje signalnega kabla OLFLEX CLASSIC 110 CY 7G 1,5  mm2 za zasilni izklop montiran na RP/2-ČN ob vhodnem črpališču. Kabel je deloma položem  v naprej pripravljeno kabelsko kanalizacijo in deloma v betonski kanaleti oz. PVC zaščitni cevi nadometno. Označen z oznakami iz shem. Dolžina izvoda je 10m.</t>
  </si>
  <si>
    <t>4.4.1.6.24</t>
  </si>
  <si>
    <t>Dobava in polaganje kabla za merilne zanke 4-20 mA oz. modbus komunikacije za zvezno meritev nivoja  v zadrževalniku  izvedeno z OLFLEX UNITRONIC LiYCY  3x (2x 1) mm2  ali enakovredno. Položeno deloma na kabelski polici in deloma nadometno v zaščitni cevi. Označen z oznakami iz shem. Dolžina izvoda je 10m.</t>
  </si>
  <si>
    <t>4.4.1.6.25</t>
  </si>
  <si>
    <t>Dobava in polaganje kabla za merilne zanke 4-20 mA oz. modbus komunikacije za zvezno meritev nivoja  v SBR reakrotju  izvedena z OLFLEX UNITRONIC LiYCY  3x (2x 1) mm2  ali enakovredno. Položena deloma na kabelski polici in deloma nadometno v zaščitni cevi. Označen z oznakami iz shem. Dolžina izvoda je 10m.</t>
  </si>
  <si>
    <t>4.4.1.6.26</t>
  </si>
  <si>
    <t>Dobava in polaganje kabla za merilne zanke 4-20 mA oz. modbus komunikacije za zvezno meritev vsebnosti kosika  v SBR reakrotju  izvedene z OLFLEX UNITRONIC LiYCY  3x (2x 1) mm2  ali enakovredno. Položen deloma na kabelski polici in deloma nadometno v zaščitni cevi. Označen z oznakami iz shem. Dolžina izvoda je 10m.</t>
  </si>
  <si>
    <t>4.4.1.6.27</t>
  </si>
  <si>
    <t>Dobava in polaganje kabla za merilne zanke 4-20 mA oz. modbus komunikacije za zvezno meritev nivoja  v vhodnem črplaišču  izvedena z OLFLEX UNITRONIC LiYCY  3x (2x 1) mm2  ali enakovredno. Položena deloma na kabelski polici in deloma nadometno v zaščitni cevi. Označen z oznakami iz shem. Dolžina izvoda je 10m.</t>
  </si>
  <si>
    <t>4.4.1.6.28</t>
  </si>
  <si>
    <t>Dobava in polaganje energetskega kabla OLFLEX CLASSIC 100 5G6 mm2 ali enakovredno za elektroenergetsko napajnje vtičnega gnezda montiranega zunaj na kontejnerju. Položen deloma na kabelski polici in deloma nadometno v zaščitni cevi. Označen z oznakami iz shem. Dolžina izvoda je 8m.</t>
  </si>
  <si>
    <t>4.4.1.6.29</t>
  </si>
  <si>
    <t>Dobava in polaganje kabla OLFLEX CLASSIC 100 7X1,5 mm2 ali enakovredno za krmiljenje vtičnega gnezda montiranega zunaj na kontejnerju. Položen deloma na kabelski polici in deloma nadometno v zaščitni cevi. Označen z oznakami iz shem. Dolžina izvoda je 8m.</t>
  </si>
  <si>
    <t>4.4.1.6.30</t>
  </si>
  <si>
    <t>Dobava in polaganje kabla OLFLEX CLASSIC 110 CY 7G1,5 mm2 ali enakovredno za zasilni izklop na kontejnerju pri vhodnih vratih v kontejner. Položen deloma na kabelski polici in deloma nadometno v zaščitni cevi. Označen z oznakami iz shem. Dolžina izvoda je 8m.</t>
  </si>
  <si>
    <t>4.4.1.6.31</t>
  </si>
  <si>
    <t>Dobava in polaganje energetskega kabla OLFLEX CLASSIC 110 CY 3G1,5 mm2 ali enakovredno napajanje vetilatorja v prostoru sanitarij. Položen deloma na kabelski polici in deloma nadometno v zaščitni cevi. Označen z oznakami iz shem. Dolžina izvoda je 8m.</t>
  </si>
  <si>
    <t>4.4.1.6.32</t>
  </si>
  <si>
    <t>Dobava in polaganje energetskega kabla OLFLEX CLASSIC 110 CY 3G1,5 mm2 ali enakovredno napajanje vetilatorja v kontejnerju. Položen deloma na kabelski polici in deloma nadometno v zaščitni cevi. Označen z oznakami iz shem. Dolžina izvoda je 8m.</t>
  </si>
  <si>
    <t>4.4.1.6.33</t>
  </si>
  <si>
    <t>Dobava in polaganje kabla OLFLEX CLASSIC 110 CY 3G1,5 mm2 ali enakovredno za povezavo z termostatom v kontejnerju. Položen deloma na kabelski polici in deloma nadometno v zaščitni cevi. Označen z oznakami iz shem. Dolžina izvoda je 8m.</t>
  </si>
  <si>
    <t>4.4.1.6.34</t>
  </si>
  <si>
    <t>Dobava in polaganje kabla za merilne zanke 4-20 mA  za zvezno meritev temperature v kontejnerju izvedena z OLFLEX UNITRONIC LiYCY  1x (2x 1) mm2  ali enakovredno. Položen deloma na kabelski polici in deloma nadometno v zaščitni cevi. Označen z oznakami iz shem. Dolžina izvoda je 10m.</t>
  </si>
  <si>
    <t>4.4.1.6.35</t>
  </si>
  <si>
    <t>Dobava in polaganje energetskega kabla NYY-J 4x 1,5 mm2 za napajanje el. motorja grabelj (do RP/2-ČN do motorja grabelj). Kabel je deloma položem  v naprej pripravljeno kabelsko kanalizacijo in  deloma nadometno v zaščitni cevi. Označen z oznakami iz shem. Dolžina izvoda je 6,5m.</t>
  </si>
  <si>
    <t>4.4.1.6.36</t>
  </si>
  <si>
    <t>Dobava in polaganje kabla OLFLEX CLASSIC 110 CY 3G1,5 mm2 ali enakovredno za povezavo med opremo na grabljah in el. razdlilnikom RP/2-ČN  Kabli so deloma položeni  v naprej pripravljeno kabelsko kanalizacijo in  deloma nadometno v zaščitni cevi. Označen z oznakami iz shem. Dolžina izvoda je 6,5m.</t>
  </si>
  <si>
    <t>4.4.1.6.37</t>
  </si>
  <si>
    <t>Dobava in polaganje kabla OLFLEX CLASSIC 110 CY 3G1,5 mm2 ali enakovredno za povezavo z končnim stikalom na vhodnih vratih ograje. Položen deloma v naprej pripravljeno kabelsko kanalizacijo in  deloma nadometno v zaščitni cevi. Označen z oznakami iz shem. Dolžina izvoda je 22m</t>
  </si>
  <si>
    <t>ENERGETSKI RAZVOD IN ELEKTROENERGETSKO NAPAJANJE TEHNOLOŠKE OPREME SKUPAJ:</t>
  </si>
  <si>
    <t>4.4.1.7.1</t>
  </si>
  <si>
    <t>Priklop in preizkus delovanja  el. motorja puhala - puhalo montirano v montažnem objektu oz. kontejnerju. V kompletu z vsem potrošnim materialom.</t>
  </si>
  <si>
    <t>4.4.1.7.2</t>
  </si>
  <si>
    <t>Priklop in preizkus delovanja  el. motorja črpalke v zadrževalniku. V kompletu z vsem potrošnim materialom.</t>
  </si>
  <si>
    <t>4.4.1.7.3</t>
  </si>
  <si>
    <t>Priklop in preizkus delovanja  el. motorja črpalke čiste vode v SBR reaktorju. V kompletu z vsem potrošnim materialom.</t>
  </si>
  <si>
    <t>4.4.1.7.4</t>
  </si>
  <si>
    <t>Priklop in preizkus delovanja  el. motorja črpalkeza povratek blata v SBR reaktorju. V kompletu z vsem potrošnim materialom.</t>
  </si>
  <si>
    <t>4.4.1.7.5</t>
  </si>
  <si>
    <t>Priklop in preizkus delovanja  el. motorja črpalke v vhodnem črpališču. V kompletu z vsem potrošnim materialom.</t>
  </si>
  <si>
    <t>4.4.1.7.6</t>
  </si>
  <si>
    <t>Priklop in preizkus delovanja  el. motorja na grabljah. V kompletu z vsem potrošnim materialom.</t>
  </si>
  <si>
    <t>4.4.1.7.7</t>
  </si>
  <si>
    <t>Priklop ostale opreme na grabljah, katera se dobavi v komletu z grabljami. V kompletu z vsem potrošnim materialom.</t>
  </si>
  <si>
    <t>4.4.1.7.8</t>
  </si>
  <si>
    <t>Priplop in preizkus delovanja zveznega merilca pretoka; merilni del je montiran v jašku, zaslon je montiran na steni v kontejnerju. Merilec pretoka mora imeti naslednje električne lastnosti:</t>
  </si>
  <si>
    <t xml:space="preserve"> - tokovni izhod 4 - 20 mA za podatek o trenutnem
   pretoku</t>
  </si>
  <si>
    <t xml:space="preserve"> - napajanje 24V DC</t>
  </si>
  <si>
    <t xml:space="preserve"> - impulz proporcionalen komulativi pretoka</t>
  </si>
  <si>
    <t>4.4.1.7.9</t>
  </si>
  <si>
    <t>Dobava, montaža, priklop in preizkus delovanja merilne sonde za zvezmo nivoja v zadževalniku za merilno območje od 0 do 4 m, z originalnim priključnim kablom dolžine 10 m. Sonda mora izpolnjevati naslednje električne lastnosti:</t>
  </si>
  <si>
    <t xml:space="preserve"> - povezavo z krmilnkom preko komunikacijske povezave   ModBUS  RTU - RS 485.</t>
  </si>
  <si>
    <r>
      <rPr>
        <sz val="11"/>
        <rFont val="Arial"/>
        <family val="2"/>
        <charset val="238"/>
      </rPr>
      <t xml:space="preserve">Proizvajalec ELTRATEC ali enakovredno. </t>
    </r>
    <r>
      <rPr>
        <b/>
        <sz val="11"/>
        <rFont val="Arial"/>
        <family val="2"/>
        <charset val="238"/>
      </rPr>
      <t>Upoštevati ves potrebni pribor za montažo sonde!! Pred naročilom preveriti tudi merilno območje!!</t>
    </r>
  </si>
  <si>
    <t>4.4.1.7.10</t>
  </si>
  <si>
    <t>Dobava, montaža, priklop in preizkus delovanja merilne sonde za zvezmo nivoja v SBR reaktorju za merilno območje od 0 do 4 m, z originalnim priključnim kablom dolžine 10 m. Sonda mora izpolnjevati naslednje električne lastnosti:</t>
  </si>
  <si>
    <t>4.4.1.7.11</t>
  </si>
  <si>
    <t>Dobava, montaža, priklop in preizkus delovanja merilne sonde za zvezmo nivoja v vhodnem črpališču za merilno območje od 0 do 4 m, z originalnim priključnim kablom dolžine 10 m. Sonda mora izpolnjevati naslednje električne lastnosti:</t>
  </si>
  <si>
    <t>4.4.1.7.12</t>
  </si>
  <si>
    <t>Dobava, montaža, priklop in preizkus delovanja plovnega stikala oz. potopne hruške za signalizacijo minimuma oz. kritčnega maksimuma v primarnem usedalniku. Dolžina originalnega kabla je 10 m. Tip: Niva MS1, proizvajalec: Nolta Niva ali enakovredno.</t>
  </si>
  <si>
    <t>4.4.1.7.13</t>
  </si>
  <si>
    <t>Dobava, montaža, priklop in preizkus delovanja plovnih stikal oz. potopnih hrušk za signalizacijo kričnega minimuma oz. kritčnega maksimuma oz. alarma  v zadrževalniku. Dolžina originalnega kabla je 10 m. Tip: Niva MS1, proizvajalec: Nolta Niva ali enakovredno.</t>
  </si>
  <si>
    <t>4.4.1.7.14</t>
  </si>
  <si>
    <t>Dobava, montaža, priklop in preizkus delovanja plovnih stikal oz. potopnih hrušk za signalizacijo kričnega minimuma oz. kritčnega maksimuma v SBR reaktorju. Dolžina originalnega kabla je 10 m. Tip: Niva MS1, proizvajalec: Nolta Niva ali enakovredno.</t>
  </si>
  <si>
    <t>4.4.1.7.15</t>
  </si>
  <si>
    <t>Dobava, montaža, priklop in preizkus delovanja plovnih stikal oz. potopnih hrušk za signalizacijo kričnega minimuma oz. kritčnega maksimuma v v vhodnem črpališču. Dolžina originalnega kabla je 10 m. Tip: Niva MS1, proizvajalec: Nolta Niva ali enakovredno.</t>
  </si>
  <si>
    <t>4.4.1.7.16</t>
  </si>
  <si>
    <t>Nadometna doza dimenzij 150 x 100 mm v komletu z uvodnicami, sponkami  in pritrdilnim materilom.</t>
  </si>
  <si>
    <t xml:space="preserve">kos </t>
  </si>
  <si>
    <t>4.4.1.7.17</t>
  </si>
  <si>
    <r>
      <t xml:space="preserve">Priklop energetskih in signalnih kablov v električnem razdelilniku </t>
    </r>
    <r>
      <rPr>
        <b/>
        <sz val="11"/>
        <rFont val="Arial"/>
        <family val="2"/>
        <charset val="238"/>
      </rPr>
      <t>RP/1-ČN.</t>
    </r>
  </si>
  <si>
    <t>4.4.1.7.18</t>
  </si>
  <si>
    <r>
      <t xml:space="preserve">Priklop energetskih in signalnih kablov v električnem razdelilniku </t>
    </r>
    <r>
      <rPr>
        <b/>
        <sz val="11"/>
        <rFont val="Arial"/>
        <family val="2"/>
        <charset val="238"/>
      </rPr>
      <t>RP/2-ČN.</t>
    </r>
  </si>
  <si>
    <t>4.4.1.7.19</t>
  </si>
  <si>
    <r>
      <t xml:space="preserve">Priklop energetskih in signalnih kablov v električnem razdelilniku </t>
    </r>
    <r>
      <rPr>
        <b/>
        <sz val="11"/>
        <rFont val="Arial"/>
        <family val="2"/>
        <charset val="238"/>
      </rPr>
      <t>RG-ČN.</t>
    </r>
  </si>
  <si>
    <t>4.4.1.7.20</t>
  </si>
  <si>
    <r>
      <t xml:space="preserve">Priklop energetskihkablov v električnem razdelilniku </t>
    </r>
    <r>
      <rPr>
        <b/>
        <sz val="11"/>
        <rFont val="Arial"/>
        <family val="2"/>
        <charset val="238"/>
      </rPr>
      <t>RK-AGREGAT.</t>
    </r>
  </si>
  <si>
    <t>4.4.1.7.21</t>
  </si>
  <si>
    <t xml:space="preserve">Priklop enegtskega in signalnega kabla na vtičnem gnezdu. </t>
  </si>
  <si>
    <t>4.4.1.7.22</t>
  </si>
  <si>
    <r>
      <t xml:space="preserve">Dobava, montaža in preikus delovanja zasilnega izklopa montiranega v obejktu strojne opreme.  Vsa  oprema proizvajalca </t>
    </r>
    <r>
      <rPr>
        <i/>
        <sz val="11"/>
        <rFont val="Arial"/>
        <family val="2"/>
        <charset val="238"/>
      </rPr>
      <t>MOELLER</t>
    </r>
    <r>
      <rPr>
        <sz val="11"/>
        <rFont val="Arial"/>
        <family val="2"/>
        <charset val="238"/>
      </rPr>
      <t xml:space="preserve"> ali enakovredno</t>
    </r>
  </si>
  <si>
    <t xml:space="preserve">Tipka gobasta,  zaskočna, rdeča RMQ TITAN </t>
  </si>
  <si>
    <t xml:space="preserve">Kontaktni element za vgadnjo v ohišje -  mirovni kontakt. </t>
  </si>
  <si>
    <t xml:space="preserve">Kontaktni element za vgradnjo v ohišje - delovni kontakt. </t>
  </si>
  <si>
    <t xml:space="preserve">Ohišje tipke za zasilni izklop, rumene barve v kompletu z uvodnico in pritrdilnim materialom. </t>
  </si>
  <si>
    <t>4.4.1.7.25</t>
  </si>
  <si>
    <t>Priklop in preizkus delovanja ventilatorja v prostoru grabelj.</t>
  </si>
  <si>
    <t>4.4.1.7.26</t>
  </si>
  <si>
    <t>Priklop in preizkus delovanja ventilatorja v elektro prostoru.</t>
  </si>
  <si>
    <t>4.4.1.7.27</t>
  </si>
  <si>
    <t>Dobava, montaža, priklop, preizkus, zagon induktivnega stikala 24 V DC, dvožična variata, komplet z nosilcem, komplet z pritrdilnim materialom za motažo na vhodna vrata v ograji</t>
  </si>
  <si>
    <t>4.4.1.7.28</t>
  </si>
  <si>
    <t>Dobava, montaža, priklop in preizkus delovanja plovnega stikala oz. potopne hruške za signalizacijo minimuma oz. kritčnega maksimuma jašku grabelj. Dolžina originalnega kabla je 10 m. Tip: Niva MS1, proizvajalec: Nolta Niva ali enakovredno.</t>
  </si>
  <si>
    <t>4.4.1.7.29</t>
  </si>
  <si>
    <r>
      <t xml:space="preserve">Dobava, montaža, priklop in preizkus delovanja konduktivnih senzorjev proizvajalca SCHRACK ali enakovredno z originalmim kablom dolžine 10 m. </t>
    </r>
    <r>
      <rPr>
        <b/>
        <sz val="11"/>
        <rFont val="Arial"/>
        <family val="2"/>
        <charset val="238"/>
      </rPr>
      <t>Dolžino kablov je porebno preveriti na terenu pred naročilom.</t>
    </r>
  </si>
  <si>
    <t>PRIKLOP IN DOBAVA TEHLOŠKE OPREME ČISTILNE NAPRAVE SKUPAJ:</t>
  </si>
  <si>
    <t>SPLOŠNE ELEKTRIČNE INŠTALACIJE V OBJEKTU oz. KONTEJNERJU</t>
  </si>
  <si>
    <t>Notranja razvetljva objekta in mala moč se elektroenergetsko napaja iz  el. razdelilnika RG-ČN!!</t>
  </si>
  <si>
    <t>4.4.1.8.1</t>
  </si>
  <si>
    <t>Dobava in montaža INOX kabelske police PK 200/50/2 v kompletu (police, pokrov, sojnice, spojni vijačni pribor, stenske konzole, siderni in vijačni pribor).</t>
  </si>
  <si>
    <t>4.4.1.8.2</t>
  </si>
  <si>
    <t>Dobava in montaža INOX kabelske police PK 100/50/2 v kompletu (police, pokrov, sojnice, spojni vijačni pribor, stenske konzole, siderni in vijačni pribor).</t>
  </si>
  <si>
    <t>4.4.1.8.3</t>
  </si>
  <si>
    <t>Dobava in montaža zaščitne PN cevi  Φ 23 mm, v kompletu s patentnimi skobami, sidrni in vijačnim priborom.</t>
  </si>
  <si>
    <t>4.4.1.8.4</t>
  </si>
  <si>
    <t>Dobava in montaža zaščitne PN cevi  Φ 16 mm, v kompletu s patentnimi skobami, sidrni in vijačnim priborom.</t>
  </si>
  <si>
    <t>4.4.1.8.5</t>
  </si>
  <si>
    <t>Dobava in montaža zaščitne PN cevi  Φ 13,5 mm, v kompletu s patentnimi skobami, sidrni in vijačnim priborom.</t>
  </si>
  <si>
    <t>4.4.1.8.6</t>
  </si>
  <si>
    <t>Dobava in montaža zaščitne PN cevi  Φ 11 mm, v kompletu s patentnimi skobami, sidrni in vijačnim priborom.</t>
  </si>
  <si>
    <t>4.4.1.8.7</t>
  </si>
  <si>
    <t>Dobava in polaganje gibljive zaščitne cevi eurofleks do Φ 36 mm.</t>
  </si>
  <si>
    <t>4.4.1.8.8</t>
  </si>
  <si>
    <t xml:space="preserve">Dobava, montaža, priklop, preizkus, zagon induktivnega stikala 24 V DC, dvožična variata, komplet z nosilcem, komplet z pritrdilnim materialom (montaža pod pokrovm jaška. </t>
  </si>
  <si>
    <t>4.4.1.8.9</t>
  </si>
  <si>
    <t>Dobava in montažata in preizkus nadgradnih (n/o) svetil, stopnja zaščite IP 65:</t>
  </si>
  <si>
    <t>Svetilo iz ojačanega poliestra, kapa iz strukturiranega polimetilmetakrilata, fluo svetilne cevi T5, 1 x 35 W z elektronsko predstikalno napravo. Tovarniški izdelek INTRA LIGHTING ali enakovredno.</t>
  </si>
  <si>
    <t>Svetilo iz ojačanega poliestra, kapa iz strukturiranega polimetilmetakrilata, fluo svetilne cevi T5, 2 x 35 W z elektronske predstikalno napravo in z vgrajenim modulom za zasilno razsvetljavo z lastnim akomulatorjem avtonomije 1h. Tovarniški izdelek INTRA LIGHTING ali enakovredno.</t>
  </si>
  <si>
    <t xml:space="preserve">Namensko svetilo zasilne razsvetljave 8 W, v lokalno pripravnem stiku, avtonomije 1 uro z ustreznim piktogramom. </t>
  </si>
  <si>
    <t xml:space="preserve">Nadgradna stenksega  svetilka v stopnji mehanske zaščite  IP 67 z LED svetlobnim virom. </t>
  </si>
  <si>
    <t>4.4.1.8.10</t>
  </si>
  <si>
    <t>Dobava in montaža IR senzorja v izvedbi IP65.</t>
  </si>
  <si>
    <t>4.4.1.8.11</t>
  </si>
  <si>
    <t>Priklop kablov splošne eletrične opreme nad 3 kW v električnem razdelilniku črpališča.</t>
  </si>
  <si>
    <t>4.4.1.8.12</t>
  </si>
  <si>
    <t>Priklop kablov splošne eletrične opreme do 3 kW in merilne opreme v električnem razdelilniku R-ČN.</t>
  </si>
  <si>
    <t>4.4.1.8.13</t>
  </si>
  <si>
    <t>Dobava, montaža, vezava in preiz. sobnega termostata za prezračevanje.</t>
  </si>
  <si>
    <t>4.4.1.8.14</t>
  </si>
  <si>
    <t>Nadometna doza dimenzij 80 x 80 mm v komletu z uvodnicami, sponkami  in pritrdilnim materilom.</t>
  </si>
  <si>
    <t>4.4.1.8.15</t>
  </si>
  <si>
    <t>Dobava in montaža senozorja za zevzno meritev temperature v konntejnerju z izhodnim signalom 4 - 20 mA . ELTRATEC ali enakovredno</t>
  </si>
  <si>
    <t>4.4.1.8.16</t>
  </si>
  <si>
    <t>Dobava in montaža, vezava in preizkus stikalnega materiala  in vtičnic za n/o montažo v kompletu z pritrdilnim materialom.</t>
  </si>
  <si>
    <t>enpolno stikalo</t>
  </si>
  <si>
    <t>serijsko stikalo</t>
  </si>
  <si>
    <t>vtičnica 220V / 16A</t>
  </si>
  <si>
    <t>4.4.1.8.17</t>
  </si>
  <si>
    <t>Dobava in montaža cevnih objemk s priključno sponko.</t>
  </si>
  <si>
    <t>4.4.1.8.18</t>
  </si>
  <si>
    <t xml:space="preserve">Dobava in polaganje kablov za splošne el inštalacije. Kabli so položeni v PN zaščtinih ceveh oz. na kabelski polici. </t>
  </si>
  <si>
    <t>vodnika P/F 6 mm2.</t>
  </si>
  <si>
    <t>vodnika P/F 16 mm2.</t>
  </si>
  <si>
    <t>vodnika P/F 25 mm2.</t>
  </si>
  <si>
    <t>kabel OLFLEX CLASSIC 110 3G2,5 mm2 ali enakovredno</t>
  </si>
  <si>
    <t>kabel OLFLEX CLASSIC 110 4G1,5 mm2 ali enakovredno</t>
  </si>
  <si>
    <t>kabel OLFLEX CLASSIC 110 3G1,5 mm2 ali enakovredno</t>
  </si>
  <si>
    <t>kabel OLFLEX UNITRONIC LiYCY  3x1 mm2 ali enakovredno</t>
  </si>
  <si>
    <t>4.4.1.8.19</t>
  </si>
  <si>
    <t>Drobni in vezni material (ne več kot 5% od vseh del za splošne el. inštalacije na objektu strojne opreme)</t>
  </si>
  <si>
    <t>SPLOŠNE ELEKTRIČNE INŠTALACIJE V OBJEKTU STROJNE OPREME SKUPAJ:</t>
  </si>
  <si>
    <t>4.4.1.9.1</t>
  </si>
  <si>
    <t>ELEKTRIČNI RAZDELILNIK RG-ČN</t>
  </si>
  <si>
    <t>KPL</t>
  </si>
  <si>
    <r>
      <t xml:space="preserve">Električni razdelilnik R-ČN dimenzij (v x š x g) 2000 x 1200 x 300 mm sestavljen iz  enega polja  z dvojnimi vrati v kompletu z montažno ploščo,  stopnja zaščite minimalno IP 54 IK10. Narejen iz INOX pločevine debeline 2 mm. Montažna plošča narejena iz pocinkane jeklene pločevine debeline 2.5 mm.  Razdelilnik je montioran na podstavku višine 200 mm, kateri je priterjen na betonski ploščo. </t>
    </r>
    <r>
      <rPr>
        <b/>
        <sz val="11"/>
        <rFont val="Arial"/>
        <family val="2"/>
        <charset val="238"/>
      </rPr>
      <t>Električni razdelilnik se dobavi v kompletu!!</t>
    </r>
  </si>
  <si>
    <t>,</t>
  </si>
  <si>
    <t>opremljen z sledečo opremo:</t>
  </si>
  <si>
    <t>Glavno stikalo za izklop v sili 3 - polno / položaj 0 - 1 / 40A  s prigrajenim pomožnim kontaktom za montažo na montažno ploščo Ročica stikala rdeče barve, ploščica stikal rumene barve na vrata eletričnega razdelilnika. V kompletu z ročico in  podaljškom. Ročica montirana na vratih el. rarzdelilnika</t>
  </si>
  <si>
    <t>Preklopno stikalo za preklop napajanja mreža - agregat 4-polno / položaj 1 - 0 - 2 / 40A s prigrajenim pomožnim kontaktom za montažo na letev. Ročica stikala črne barve, ploščica stikala  bele barve.  V kompletu z ročico in  podaljškom. Ročica montirana na vratih el. rarzdelilnika</t>
  </si>
  <si>
    <t>Zaščitno tokovno stikalo na direfenčni tok 40/0,03A 4p občutljivo na pulzirajoče tokove (klasa A).</t>
  </si>
  <si>
    <t xml:space="preserve">Naprava za avtomatski ponovni vklop zaščitenega stikala na diferenčni tok; 230 V AC. </t>
  </si>
  <si>
    <t>Varovalčni ločilnik TYTAN II, 3 polne izvedbe , za montažo na montažno ploščo kompetu za varovalkami 16 A.</t>
  </si>
  <si>
    <t>Voltmetersko preklopno stikalo</t>
  </si>
  <si>
    <t>Voltmeter za merilno območje 0 - 500 V za vgradnjo na letev.</t>
  </si>
  <si>
    <r>
      <t>Prenapetostna zaščita RAZREDA II za TN-S sistem, komplet.</t>
    </r>
    <r>
      <rPr>
        <i/>
        <sz val="10"/>
        <rFont val="Arial"/>
        <family val="2"/>
        <charset val="238"/>
      </rPr>
      <t/>
    </r>
  </si>
  <si>
    <r>
      <t>Prenapetostna zaščita RAZREDA I+II za TN-S sistem, komplet.</t>
    </r>
    <r>
      <rPr>
        <i/>
        <sz val="10"/>
        <rFont val="Arial"/>
        <family val="2"/>
        <charset val="238"/>
      </rPr>
      <t/>
    </r>
  </si>
  <si>
    <r>
      <t xml:space="preserve">Grelec 250W, montaža na letev. </t>
    </r>
    <r>
      <rPr>
        <i/>
        <sz val="10"/>
        <rFont val="Arial"/>
        <family val="2"/>
        <charset val="238"/>
      </rPr>
      <t/>
    </r>
  </si>
  <si>
    <r>
      <t xml:space="preserve">Termostat za ogrevanje, montaža na letev. </t>
    </r>
    <r>
      <rPr>
        <i/>
        <sz val="10"/>
        <rFont val="Arial"/>
        <family val="2"/>
        <charset val="238"/>
      </rPr>
      <t/>
    </r>
  </si>
  <si>
    <r>
      <t xml:space="preserve">Končno stikalo za vrata v razdelilniku 1x delovni kontakt, 1 x mirovni kontakt. </t>
    </r>
    <r>
      <rPr>
        <i/>
        <sz val="10"/>
        <rFont val="Arial"/>
        <family val="2"/>
        <charset val="238"/>
      </rPr>
      <t/>
    </r>
  </si>
  <si>
    <r>
      <t xml:space="preserve">Servisna luč v razdelilniku z vtičnico. </t>
    </r>
    <r>
      <rPr>
        <i/>
        <sz val="10"/>
        <rFont val="Arial"/>
        <family val="2"/>
        <charset val="238"/>
      </rPr>
      <t/>
    </r>
  </si>
  <si>
    <t xml:space="preserve">Termostat za hlajenje z enim zapiralnim kontaktom, montaža na letev. </t>
  </si>
  <si>
    <r>
      <t>Ventilator za hlajenje električnega razdelilnika 19 W / 812 m</t>
    </r>
    <r>
      <rPr>
        <vertAlign val="superscript"/>
        <sz val="11"/>
        <color indexed="8"/>
        <rFont val="Arial"/>
        <family val="2"/>
        <charset val="238"/>
      </rPr>
      <t>3</t>
    </r>
    <r>
      <rPr>
        <sz val="11"/>
        <color indexed="8"/>
        <rFont val="Arial"/>
        <family val="2"/>
        <charset val="238"/>
      </rPr>
      <t xml:space="preserve">/h, 230 V, 50 Hz, v kompletu z filtrom dimenzije 202 x 202 mm v stopnji mehanske zaščite IP54. </t>
    </r>
  </si>
  <si>
    <t>Izhodni filter dimenzije 202 x 202 mm   v stopnji mehanske zaščite IP54. SCHRACK ali enakovredno</t>
  </si>
  <si>
    <t>Vtičnica 400V / 16A / 5p / 6h ;  za motažo na stranico el. razdelilnika</t>
  </si>
  <si>
    <t>Vtičnica 230V / 16A za montažo na stranico el. razdelilnika, komplet</t>
  </si>
  <si>
    <r>
      <t xml:space="preserve">Vtičnica 230V, 16A montaža na DIN letev. </t>
    </r>
    <r>
      <rPr>
        <i/>
        <sz val="10"/>
        <rFont val="Arial"/>
        <family val="2"/>
        <charset val="238"/>
      </rPr>
      <t/>
    </r>
  </si>
  <si>
    <t xml:space="preserve">Močnostni kontaktor 15,0kW / 400V  AC3. Napetost tuljave 220V DC. V kompletu z pomožnimi kontakti - 3x delovni kontakt. </t>
  </si>
  <si>
    <t>Signalna svetilka zelena z LED svetlobnim 230 V AC virom. Montaža svetilke na vrata el. razdelilnika. Komplet.</t>
  </si>
  <si>
    <t>Signalna svetilka bela z LED svetlobnim 230 V AC virom. Montaža svetilke na vrata el. razdelilnika. Komplet.</t>
  </si>
  <si>
    <t>Signalna svetilka zelena z LED svetlobnim 24 V DC virom. Montaža svetilke na vrata el. razdelilnika. Komplet.</t>
  </si>
  <si>
    <t>Signalna svetilka bela z LED svetlobnim 24 V AC virom. Montaža svetilke na vrata el. razdelilnika. Komplet.</t>
  </si>
  <si>
    <t>Signalna svetilka rdeča z LED svetlobnim 24 V AC virom. Montaža svetilke na vrata el. razdelilnika. Komplet.</t>
  </si>
  <si>
    <t>Signalna svetilka oranžne z LED svetlobnim 24 V AC virom. Montaža svetilke na vrata el. razdelilnika. Komplet.</t>
  </si>
  <si>
    <t>Tipka za izklop v sili "goba"  v komletu z 2x mirovnii kontakt za montažo na vrata el. razdelilnika. Komplet.</t>
  </si>
  <si>
    <t>Tipka, rdeča, trenutni kontakt  v komletu z 2x mirovnii kontakt za montažo na vrata el. razdelilnika. Komplet.</t>
  </si>
  <si>
    <t>Tipka, zelena, trenutni kontakt, v komletu z 2x delovni kontakt za montažo na vrata el. razdelilnika. Komplet.</t>
  </si>
  <si>
    <t>Tipka, črna, trenutni kontakt, v komletu z 2x delovni kontakt za montažo na vrata el. razdelilnika. Komplet.</t>
  </si>
  <si>
    <t>Avtomatski inštalacijski odklopnik 16A AC; karakteristike C, 3-polni, 10kA. Z prigrajenim signalnim kontaktom</t>
  </si>
  <si>
    <r>
      <t xml:space="preserve">Avtomatski inštalacijski odklopnik 4A AC; karakteristike B, 3-polni, </t>
    </r>
    <r>
      <rPr>
        <i/>
        <sz val="11"/>
        <rFont val="Arial"/>
        <family val="2"/>
        <charset val="238"/>
      </rPr>
      <t xml:space="preserve"> </t>
    </r>
    <r>
      <rPr>
        <sz val="11"/>
        <rFont val="Arial"/>
        <family val="2"/>
        <charset val="238"/>
      </rPr>
      <t xml:space="preserve">10kA. </t>
    </r>
  </si>
  <si>
    <t xml:space="preserve">Avtomatski inštalacijski odklopnik 16A AC; karakteristike C, 1-polni,  10kA.  Z prigrajenim pomožnim kontaktom. </t>
  </si>
  <si>
    <r>
      <t xml:space="preserve">Avtomatski inštalacijski odklopnik 10A AC; karakteristike B, 1-polni,  10kA. . </t>
    </r>
    <r>
      <rPr>
        <i/>
        <sz val="10"/>
        <rFont val="Arial"/>
        <family val="2"/>
        <charset val="238"/>
      </rPr>
      <t/>
    </r>
  </si>
  <si>
    <t xml:space="preserve">Avtomatski inštalacijski odklopnik 10A AC; karakteristike C, 1-polni,  10kA.  Z prigrajenim pomožnim kontaktom. </t>
  </si>
  <si>
    <t>Avtomatski inštalacijski odklopnik 6A AC; karakteristike C, 2-polni,  10kA. .</t>
  </si>
  <si>
    <t xml:space="preserve">Avtomatski inštalacijski odklopnik 6A AC; karakteristike B, 2-polni,  10kA. </t>
  </si>
  <si>
    <t xml:space="preserve">Avtomatski inštalacijski odklopnik 4A AC; karakteristike C, 1-polni,  10kA.  Z prigrajenim pomožnim kontaktom. </t>
  </si>
  <si>
    <t xml:space="preserve">Avtomatski inštalacijski odklopnik 4A AC; karakteristike B, 1-polni,  10kA. </t>
  </si>
  <si>
    <t>Avtomatski inštalacijski odklopnik 2A AC; karakteristike B, 1-polni,  10kA. .</t>
  </si>
  <si>
    <r>
      <t xml:space="preserve">Avtomatski inštalacijski odklopnik 2A AC; karakteristike C, 1-polni,  10kA. Z prigrajenim pomožnim kontaktom. </t>
    </r>
    <r>
      <rPr>
        <i/>
        <sz val="10"/>
        <rFont val="Arial"/>
        <family val="2"/>
        <charset val="238"/>
      </rPr>
      <t/>
    </r>
  </si>
  <si>
    <t>Avtomatski inštalacijski odklopnik 4A DC; karakteristike B, 2-polni.</t>
  </si>
  <si>
    <t>Stikalo 2-polno / 10A / položaj 1 - 0 - 2; za montažo na letev.na vrata el. razdelilnika.</t>
  </si>
  <si>
    <r>
      <t xml:space="preserve">Stikalo 1-polno / 10A / položaj 0 - 1; na vrata el. razdelilnika. </t>
    </r>
    <r>
      <rPr>
        <i/>
        <sz val="10"/>
        <rFont val="Arial"/>
        <family val="2"/>
        <charset val="238"/>
      </rPr>
      <t/>
    </r>
  </si>
  <si>
    <t>Rele 24V DC, s tremi preklopnimi kontakti 10A, v komletu z  signalno dioda zelene barve in podnožjem.</t>
  </si>
  <si>
    <t>Rele 24V DC, s tremi preklopnimi kontakti 10A, v komletu z  signalno dioda zelene barve ter ničelno diodo  in podnožjem.</t>
  </si>
  <si>
    <t xml:space="preserve">Fazno nadzorni rele 3x230/400 V AC. </t>
  </si>
  <si>
    <t>Rele 230V AC, s tremi preklopnimi kontakti 10A, v komletu z  signalno dioda zelene barve in podnožjem.</t>
  </si>
  <si>
    <t>Foto rele za vklop zunanje razsvetljeve v kompletu z fotocelico za zunanjo montažo.</t>
  </si>
  <si>
    <t xml:space="preserve">Analizator omrežja 3x 230/400 V AC in tokovnim območjem 0-5A AC z naslednjimi karakteristikami:      </t>
  </si>
  <si>
    <t xml:space="preserve">4 - KVADRANTNA MERITEV:                                       </t>
  </si>
  <si>
    <t xml:space="preserve"> ▫  napetost, medfazna napetost                                   </t>
  </si>
  <si>
    <t xml:space="preserve"> ▫  fazni tok                               </t>
  </si>
  <si>
    <t xml:space="preserve"> ▫  tok v nevtralnem vodniku                        </t>
  </si>
  <si>
    <t xml:space="preserve"> ▫  frekvenca                               </t>
  </si>
  <si>
    <t xml:space="preserve"> ▫  faktor moči                                 </t>
  </si>
  <si>
    <t xml:space="preserve"> ▫  delova, jalova in navidezna energija                  </t>
  </si>
  <si>
    <t xml:space="preserve"> ▫  delovna moč na fazo                  </t>
  </si>
  <si>
    <t xml:space="preserve"> ▫  srednja vrednost moči in maksimalna srednja           vrednost moči                    </t>
  </si>
  <si>
    <t xml:space="preserve"> ▫  vsebnost harmoniko za vsako napetost                    </t>
  </si>
  <si>
    <t xml:space="preserve"> ▫  vsebnost harmonikov za vsak tok                       </t>
  </si>
  <si>
    <t xml:space="preserve">2 - KVDARANTNA MERITEV:                           </t>
  </si>
  <si>
    <t xml:space="preserve"> ▫  delovna energija                  </t>
  </si>
  <si>
    <t xml:space="preserve"> ▫  jalova energija</t>
  </si>
  <si>
    <t xml:space="preserve">IZHOD:       </t>
  </si>
  <si>
    <t xml:space="preserve"> ▫  komunikacija ModBUS RTU - RS485</t>
  </si>
  <si>
    <t>Tokovni transformator 50/5 A  za okrogli vodnik, v kompletu z montažnim priborom za DIN letev</t>
  </si>
  <si>
    <t>Zaščitno motorsko stikalo 0,63 - 1,00 A, 3-polno v kompletu z prigrajeni pomožnimi kontakti 1 delovni kontakt in 1 mirovno kontakt.</t>
  </si>
  <si>
    <t xml:space="preserve">Močnostni kontaktor 4kW / 400V  AC3. Napetost tuljave 230V AC. V kompletu z pomožnimi kontakti - 3x delovni kontakt. </t>
  </si>
  <si>
    <t xml:space="preserve">Močnostni kontaktor 7,5kW / 400V  AC3. Napetost tuljave 24V DC. V kompletu z pomožnimi kontakti. 3 delovni kontakt. </t>
  </si>
  <si>
    <t>Napajalnik 230V AC / 24V DC; 10A. V kompletu z preklopnim vezjem za primer izpada napajalne napetosti in vezjem za poljenje akumulatorja. Napajalnik mora imeti prigrajene signalne kontakte za signalizacijo delovanja, napaka in stanja akumulatorjev!</t>
  </si>
  <si>
    <t>Akumulator, 12 VDC, 80 Ah, ohišje nepropustno za izlitje elektrolita, komplet z originalnimi priključnimi sponkami, komplet</t>
  </si>
  <si>
    <t>Nosilec za akomulator</t>
  </si>
  <si>
    <t>Merilni pretvornik DC napatost 0 - 24 V / tok 4-20mA.</t>
  </si>
  <si>
    <t>Frekvenčni pretvpornik za motor 3kW AC3 z  naslednjimi lastnostmi:</t>
  </si>
  <si>
    <t xml:space="preserve"> ▫  funkcijo AAC - adaptivni nadzor pospeševanja in                                  zaviranja,                     </t>
  </si>
  <si>
    <t xml:space="preserve"> ▫  uro realnega časa                           </t>
  </si>
  <si>
    <t xml:space="preserve"> ▫  quick start funkcija                      </t>
  </si>
  <si>
    <t xml:space="preserve"> ▫  vgrajen bypass kontaktor              </t>
  </si>
  <si>
    <t xml:space="preserve"> ▫  komunikacijski vmes za komunikacijo z uporabnikom                   </t>
  </si>
  <si>
    <t xml:space="preserve"> ▫  3 programabilni relejski izhod in analogni izhod 4-20 mA                  </t>
  </si>
  <si>
    <t xml:space="preserve"> ▫  vgrajeno komunikacijo ModBUS RTU RS-485          </t>
  </si>
  <si>
    <r>
      <t>Zaščitni element  za prenapetostno zaščito merilne zanke 4- 20 mA</t>
    </r>
    <r>
      <rPr>
        <i/>
        <sz val="11"/>
        <rFont val="Arial"/>
        <family val="2"/>
        <charset val="238"/>
      </rPr>
      <t>,</t>
    </r>
    <r>
      <rPr>
        <sz val="11"/>
        <rFont val="Arial"/>
        <family val="2"/>
        <charset val="238"/>
      </rPr>
      <t xml:space="preserve"> komplet</t>
    </r>
  </si>
  <si>
    <r>
      <t>Zaščitni element  za prenapetostno zaščito za digitalne signale 24 V DC</t>
    </r>
    <r>
      <rPr>
        <i/>
        <sz val="11"/>
        <rFont val="Arial"/>
        <family val="2"/>
        <charset val="238"/>
      </rPr>
      <t>,</t>
    </r>
    <r>
      <rPr>
        <sz val="11"/>
        <rFont val="Arial"/>
        <family val="2"/>
        <charset val="238"/>
      </rPr>
      <t xml:space="preserve"> komplet</t>
    </r>
  </si>
  <si>
    <t>Merilni pretvornik oz. galvanska ločitev vhodni signal 4 - 20 mA, izhodni signal 4 - 20 mA.</t>
  </si>
  <si>
    <t>Vezava zaščitenga releja črpalke, katere se dobavi skupaj z črpalko oz. z pogonom</t>
  </si>
  <si>
    <t>Zaščitno motorsko stikalo 1,60 A - 2,50 A, 3-polno v kompletu z prigrajeni pomožnimi kontakti 1 delovni kontakt in 1 mirovno kontakt.</t>
  </si>
  <si>
    <t>Zaščitno motorsko stikalo 6,30 - 10,00 A, 3-polno v kompletu z prigrajeni pomožnimi kontakti 1 delovni kontakt in 1 mirovno kontakt.</t>
  </si>
  <si>
    <t xml:space="preserve">Močnostni kontaktor 4kW / 400V  AC3. Napetost tuljave 24V DC. V kompletu z pomožnimi kontakti. 3 delovni kontakt in 1x mirovni kontakt. </t>
  </si>
  <si>
    <t xml:space="preserve">Nivojski rele SCHRACK ali enakovredno. </t>
  </si>
  <si>
    <t>Vezava krmilnika proizvajalca, - modularna izvedba  (po popisu)</t>
  </si>
  <si>
    <t>Drobni in vezni material, opozorilni napisi, oznake, plastični kanali, povezovalne žice, sponke, uvodnice, itd.</t>
  </si>
  <si>
    <t>4.4.1.9.2</t>
  </si>
  <si>
    <t>ELEKTRIČNI RAZDELILNIK RP/1-ČN</t>
  </si>
  <si>
    <t>Dobava in postavitev el. razdelilka zajeta v poglevju kabelska kanalizacija!! V ta el. razdelilnik so vgrajene samo prehodne sponke!</t>
  </si>
  <si>
    <t>4.4.1.9.3</t>
  </si>
  <si>
    <t>ELEKTRIČNI RAZDELILNIK RP/2-ČN</t>
  </si>
  <si>
    <t>4.4.1.9.4</t>
  </si>
  <si>
    <t>VTIČNO GNEZDO</t>
  </si>
  <si>
    <t>Tipski električni razdelilnik za vtična gnezda</t>
  </si>
  <si>
    <r>
      <t xml:space="preserve">Avtomatski inštalacijski odklopnik 32A AC; karakteristike C, 3-polni, 10kA. </t>
    </r>
    <r>
      <rPr>
        <i/>
        <sz val="10"/>
        <rFont val="Arial"/>
        <family val="2"/>
        <charset val="238"/>
      </rPr>
      <t/>
    </r>
  </si>
  <si>
    <r>
      <t xml:space="preserve">Avtomatski inštalacijski odklopnik 16A AC; karakteristike C, 3-polni, 10kA. </t>
    </r>
    <r>
      <rPr>
        <i/>
        <sz val="10"/>
        <rFont val="Arial"/>
        <family val="2"/>
        <charset val="238"/>
      </rPr>
      <t/>
    </r>
  </si>
  <si>
    <t>Avtomatski inštalacijski odklopnik 16A AC; karakteristike C, 1-polni,  10kA. .</t>
  </si>
  <si>
    <t>Avtomatski inštalacijski odklopnik 4A AC; karakteristike B, 1-polni,  10kA. .</t>
  </si>
  <si>
    <t>vtičnica 400V / 32A / 5p. / 6h</t>
  </si>
  <si>
    <t>vtičnica 400V / 16A / 5p. / 6h</t>
  </si>
  <si>
    <t>vtičnica 24V / 10A</t>
  </si>
  <si>
    <t>izbirno stikalo 1-2 z ključem  RMQ TITAN ali enakovredno</t>
  </si>
  <si>
    <t>Tipka trenuitna zelena z signalno lučko RMQ TITAN ali enakovredno</t>
  </si>
  <si>
    <t>Tipka trenutna rdeča RMQ TITAN ali enakovredno</t>
  </si>
  <si>
    <t>Led signalna lučka 24 V DC</t>
  </si>
  <si>
    <t>GIP omarica</t>
  </si>
  <si>
    <t xml:space="preserve">Dimenzij (v x š x g) 400 x 600 x 210 mm za montažo na steno  z enojnimi vrati v kompletu z montažno ploščo,  stopnja zaščite minimalno IP 54 IK10. Narejen iz jeklene pločevine debeline 2 mm in ustrezno antikorozijdsko zaščiten. Barva RAL 7032. Montažna plošča narejena iz pocinkane jeklene pločevine debeline 2.5 mm.  </t>
  </si>
  <si>
    <r>
      <t>Dobava,zbiralke za  izenačenje potencialov, v kompletu z priključkom za 2x valjenec INOX 30 x 3,5 mm in priključki za vodnike naslednjih presekov: 3x 95 mm</t>
    </r>
    <r>
      <rPr>
        <vertAlign val="superscript"/>
        <sz val="11"/>
        <color theme="1"/>
        <rFont val="Arial"/>
        <family val="2"/>
        <charset val="238"/>
      </rPr>
      <t>2</t>
    </r>
    <r>
      <rPr>
        <sz val="11"/>
        <color theme="1"/>
        <rFont val="Calibri"/>
        <family val="2"/>
        <charset val="238"/>
        <scheme val="minor"/>
      </rPr>
      <t xml:space="preserve"> ,3x 25 mm</t>
    </r>
    <r>
      <rPr>
        <vertAlign val="superscript"/>
        <sz val="11"/>
        <color indexed="8"/>
        <rFont val="Arial"/>
        <family val="2"/>
        <charset val="238"/>
      </rPr>
      <t>2</t>
    </r>
    <r>
      <rPr>
        <sz val="11"/>
        <color theme="1"/>
        <rFont val="Calibri"/>
        <family val="2"/>
        <charset val="238"/>
        <scheme val="minor"/>
      </rPr>
      <t xml:space="preserve"> , 5x 16 mm</t>
    </r>
    <r>
      <rPr>
        <vertAlign val="superscript"/>
        <sz val="11"/>
        <color indexed="8"/>
        <rFont val="Arial"/>
        <family val="2"/>
        <charset val="238"/>
      </rPr>
      <t>2</t>
    </r>
    <r>
      <rPr>
        <sz val="11"/>
        <color theme="1"/>
        <rFont val="Calibri"/>
        <family val="2"/>
        <charset val="238"/>
        <scheme val="minor"/>
      </rPr>
      <t xml:space="preserve"> in 20x 6 mm</t>
    </r>
    <r>
      <rPr>
        <vertAlign val="superscript"/>
        <sz val="11"/>
        <color indexed="8"/>
        <rFont val="Arial"/>
        <family val="2"/>
        <charset val="238"/>
      </rPr>
      <t>2.</t>
    </r>
  </si>
  <si>
    <t xml:space="preserve">kpl </t>
  </si>
  <si>
    <t>ELEKTRIČNI RAZDELILNIKI SKUPAJ:</t>
  </si>
  <si>
    <t>Vsa telemetrijska oprema mora biti kompatibilna z opremo katero že uporablja bodobči upravljalec ČN!</t>
  </si>
  <si>
    <t>4.4.1.10.1</t>
  </si>
  <si>
    <t xml:space="preserve">Dobava, montaža, vezava in preizkus delovanja prostoprogramirnega sistema z možnostjo daljinskega nadzora v kompletu. Progranmiranje  in preiskus izdelane aplikacije.Krmilnik mora pa  imeti naslednje lastnostmi:   </t>
  </si>
  <si>
    <t>programiranje krmilnika mora biti po standardu IEC61131-3</t>
  </si>
  <si>
    <t xml:space="preserve">vgrajen Web server za direkten dostop do upravljanja objekta brez uporabe nadzornega programa (grafični pregled stanja, oddaja komand in parametrov, diagram za 2 dni). </t>
  </si>
  <si>
    <t>vgrajen alarmni sistem (alarm management). Ob nastanku alarma krmilnik sam pošlje SMS in/ali mail (push mail) uporabnikom in prenese alarm v nadzorni program s časom nastanka alarma.</t>
  </si>
  <si>
    <t>vgrajen datalogger za minimalno 30 dni podatkov. Shranjujejo se procesni podatki in alarmi (čas, vrsta alarma, prejemniki alarma). Natančnost zapisa je minimalno 100 ms (daljinsko sledenje prehodnih pojavov).</t>
  </si>
  <si>
    <t>vgrajena ura realnega časa z možnostjo sistemske sinhronizacije</t>
  </si>
  <si>
    <t xml:space="preserve">Krmilnik naj bo  Eaton ali enakovredno, mora pa  imeti naslednjo konfiguracijo:   </t>
  </si>
  <si>
    <r>
      <rPr>
        <u/>
        <sz val="11"/>
        <rFont val="Arial CE"/>
        <charset val="238"/>
      </rPr>
      <t>EATON, XV-152-D6-10TVRC-10</t>
    </r>
    <r>
      <rPr>
        <sz val="11"/>
        <rFont val="Arial CE"/>
        <family val="2"/>
        <charset val="238"/>
      </rPr>
      <t>, barvni zaslon na dotik daigonale 10,4",  Resistive touch, PLC funkcionalost, z nadednjimi komunikacijami: 
 - Ethernet,
 - USB,
 - RS232
 - RS485
 - CANbus</t>
    </r>
  </si>
  <si>
    <t>VHODNI IZHODNI MODULI:</t>
  </si>
  <si>
    <r>
      <rPr>
        <u/>
        <sz val="11"/>
        <rFont val="Arial CE"/>
        <charset val="238"/>
      </rPr>
      <t>EATON, XN-312-GW-CAN</t>
    </r>
    <r>
      <rPr>
        <sz val="11"/>
        <rFont val="Arial CE"/>
        <charset val="238"/>
      </rPr>
      <t xml:space="preserve"> - povezave med PLC-jem in vhodno izhodnimi moduli</t>
    </r>
  </si>
  <si>
    <r>
      <rPr>
        <u/>
        <sz val="11"/>
        <rFont val="Arial CE"/>
        <charset val="238"/>
      </rPr>
      <t>EATON, XN-322-16DI-PD</t>
    </r>
    <r>
      <rPr>
        <sz val="11"/>
        <rFont val="Arial CE"/>
        <charset val="238"/>
      </rPr>
      <t>- 16x digitalni vhod</t>
    </r>
  </si>
  <si>
    <r>
      <rPr>
        <u/>
        <sz val="11"/>
        <rFont val="Arial CE"/>
        <charset val="238"/>
      </rPr>
      <t>EATON, XN-322-16DO-P05</t>
    </r>
    <r>
      <rPr>
        <sz val="11"/>
        <rFont val="Arial CE"/>
        <charset val="238"/>
      </rPr>
      <t xml:space="preserve"> - 16x digitalni izhod</t>
    </r>
  </si>
  <si>
    <t xml:space="preserve">EATON, XN-322-8AI-I  - 8x analogni vhod 4-20 mA </t>
  </si>
  <si>
    <r>
      <rPr>
        <u/>
        <sz val="11"/>
        <rFont val="Arial CE"/>
        <charset val="238"/>
      </rPr>
      <t xml:space="preserve">EATON, XN-322-8AIO-I </t>
    </r>
    <r>
      <rPr>
        <sz val="11"/>
        <rFont val="Arial CE"/>
        <charset val="238"/>
      </rPr>
      <t xml:space="preserve"> - 4x analogni vhod 4-20 mA in 4x analogni izhod 4-20 mA</t>
    </r>
  </si>
  <si>
    <r>
      <rPr>
        <u/>
        <sz val="11"/>
        <rFont val="Arial CE"/>
        <charset val="238"/>
      </rPr>
      <t xml:space="preserve">EATON, XN-322-4AIO-U2 </t>
    </r>
    <r>
      <rPr>
        <sz val="11"/>
        <rFont val="Arial CE"/>
        <charset val="238"/>
      </rPr>
      <t xml:space="preserve"> - 2x analogni vhod 0-10 V in 2x analogni izhod 0-10 V.</t>
    </r>
  </si>
  <si>
    <t>4.4.1.10.2</t>
  </si>
  <si>
    <t xml:space="preserve">Dobava, montaža, vezava in preizkus delovanja GSM / GPRS oz, 3G komunikacijskega modema v kompletu z vrgajenim 3 potrnim ethernet switch-em industrijske izvedba, tip TELTONIKA RUT950 LTE Router ali enakovredno. Izpolnjevati mora naslednje lastnosti:   </t>
  </si>
  <si>
    <t>Ethernet
• IEEE 802.3, IEEE 802.3u standards
• 3 x LAN 10/100Mbps Ethernet ports
• 1 x WAN 10/100Mbps Ethernet port
• Supports Auto MDI/MDIX</t>
  </si>
  <si>
    <t>• High performance 560 MHz CPU with 128 Mbytes 
   of DDR2 memory
• 5.5/2.5mm DC power socket
• Reset/restore to default button
• 2 x SMA for LTE , 2 x RP-SMA for WiFi antenna 
   connectors
• 4 x Ethernet LEDs, 1 x Power LED
• 1 x bi-color connection status LED, 5 x connection 
   strength LEDs</t>
  </si>
  <si>
    <t>• Dimenzije (G x Š x V) 80 mm x 106 mm x 46 mm
• Napajanjalnik 100 – 240 V AC izhodna napetost 9  V DC
• Vhodna napetost  9 – 30 V DC
• Poraba &lt; 7W
• Temperaturno območje delopvanja -40° to 75° C</t>
  </si>
  <si>
    <t>4.4.1.10.3</t>
  </si>
  <si>
    <t>GSM antena v kopmpletu z prikljulčnim kablom dolžine 2m v komletu z konektorjem ter ustreznim nosilcem za montažo na drog oz. na steno.</t>
  </si>
  <si>
    <t>4.4.1.10.4</t>
  </si>
  <si>
    <t>Dopolnitev  programske opreme v nadzornem centru pri nosilcu koncesije za vzdrževanje sistema v naslednjem obsegu</t>
  </si>
  <si>
    <t>Izvedba storitev na krmilniku v obsegu: priprava programa in nalaganje na krmilnike;  nastavitev komunikacijskih adres krmilnika;  zagon in optimizacija parametrov delovanja</t>
  </si>
  <si>
    <t>Izdelava štirh aplikativnih slik za čistilno napravo s prikazom parametrov iz prostoprogramirnega sistema prečrpališča. Izdelava vsaj dveh aplikativnih slik po objektu.</t>
  </si>
  <si>
    <t xml:space="preserve">Nastavitve sistema, šolanje uporabnika sistema, izdaja navodil o uporabi in vzdrževanju v slovenskem jeziku, garancijske izjave. </t>
  </si>
  <si>
    <t>KRMILNIK IN TELEMETRIJA NA OBJEKTU SKUPAJ:</t>
  </si>
  <si>
    <t>4.4.1.11.1</t>
  </si>
  <si>
    <t>Izvedba instalacijskih meritev električne instalacije in strelovodne naprave ter izdaja merilnih protokolov.</t>
  </si>
  <si>
    <t>4.4.1.11.2</t>
  </si>
  <si>
    <t>Izdelava projektne dokumentacije - projekt izvedenega stanja (PID).</t>
  </si>
  <si>
    <t>4.4.1.11.3</t>
  </si>
  <si>
    <t>Izdelava tehnične dokumentacije - navodila za obratovanje in vzdrževanje</t>
  </si>
  <si>
    <t>4.4.1.11.4</t>
  </si>
  <si>
    <t>Projektantski nadzor v času   gradnje el.  instalacij na objektu.</t>
  </si>
  <si>
    <t>4.4.1.11.5</t>
  </si>
  <si>
    <t>Spuščanje v pogon in nastavitve parametrov.</t>
  </si>
  <si>
    <t>4.4.1.11.6</t>
  </si>
  <si>
    <t>Sodelovanje z ostalimi izvajalci na objektu.</t>
  </si>
  <si>
    <t>4.4.1.11.7</t>
  </si>
  <si>
    <t>Šolanje uporabnika.</t>
  </si>
  <si>
    <t>OSTALI STROŠKI SKUPAJ:</t>
  </si>
  <si>
    <t>4.4.1.12.1</t>
  </si>
  <si>
    <t>Razna nepredvidena dela, ki se pojavijo v času izvajanja gradnje in so vpisana v gradbeni dnevnik (5% od vseh del)</t>
  </si>
  <si>
    <t>NEPREVIDENA DELA SKUPAJ:</t>
  </si>
  <si>
    <t>Sestavil:</t>
  </si>
  <si>
    <t>Andrej JELEN, dipl. inž. el.</t>
  </si>
  <si>
    <t xml:space="preserve">4/2.4.2 </t>
  </si>
  <si>
    <t>I.</t>
  </si>
  <si>
    <t>NN PRIKLJUČEK 0,4 kV ZA ČISTILNO NAPRAVO S ČRPALIŠČEM</t>
  </si>
  <si>
    <t>I-1.</t>
  </si>
  <si>
    <t>PRIPRAVLJALNA DELA</t>
  </si>
  <si>
    <t>I-2.</t>
  </si>
  <si>
    <t>ZEMELJSKA DELA</t>
  </si>
  <si>
    <t>I-3.</t>
  </si>
  <si>
    <t>MONTAŽNA DELA</t>
  </si>
  <si>
    <t>I-4.</t>
  </si>
  <si>
    <t>ZAKLJUČNA DELA</t>
  </si>
  <si>
    <t xml:space="preserve">SKUPAJ </t>
  </si>
  <si>
    <t>SKUPAJ BREZ DDV</t>
  </si>
  <si>
    <t>SKUPAJ Z DDV</t>
  </si>
  <si>
    <t>Josip IŠTVAN, el.teh.</t>
  </si>
  <si>
    <t>zaporedna številka</t>
  </si>
  <si>
    <t>opis postavke</t>
  </si>
  <si>
    <t>merska enota</t>
  </si>
  <si>
    <t>cena na enoto</t>
  </si>
  <si>
    <t>skupaj  brez ddv</t>
  </si>
  <si>
    <t>I-1.1.</t>
  </si>
  <si>
    <t>Priprava delovišča in materiala</t>
  </si>
  <si>
    <t>I-1.2.</t>
  </si>
  <si>
    <t>Zakoličba trase kablovoda</t>
  </si>
  <si>
    <t>I-1.3.</t>
  </si>
  <si>
    <t>Zakoličba vseh ostalih obstoječih komunalnih vodov (ocenjeno)</t>
  </si>
  <si>
    <t>I-1.4.</t>
  </si>
  <si>
    <t>Izvedba stikalnih manipulacij, preizkus breznapetostnega stanja in zagotovitev varnega dela</t>
  </si>
  <si>
    <t>PRIPRAVLJALNA DELA SKUPAJ:</t>
  </si>
  <si>
    <t>I-2.1.</t>
  </si>
  <si>
    <t>Površinski izkop (z bagri) v debelini 20 cm z nakladanjen na pervozno sredstvo ter transportom na gradbiščno deponijo.</t>
  </si>
  <si>
    <r>
      <t>m</t>
    </r>
    <r>
      <rPr>
        <i/>
        <vertAlign val="superscript"/>
        <sz val="11"/>
        <rFont val="Arial"/>
        <family val="2"/>
        <charset val="238"/>
      </rPr>
      <t>3</t>
    </r>
  </si>
  <si>
    <t>I-2.2.</t>
  </si>
  <si>
    <t>Kombinirani strojno - ročni izkop  oz. razširitev obstoječega komunalaneja jarka; širitev se opravi za za širino 0, 52m, globine 0,0,53 m, v terenu od III. in IV. kategorije. Izkop z odmetom na stran, 1.0 m od roba jarka. Stranice izkopa ostanejo v enakem naklonu kot je bilo predvideno v prvotno!</t>
  </si>
  <si>
    <t>I-2.3.</t>
  </si>
  <si>
    <t>Ročni izkop pri križanju z obstoječimi komunalnimi vodi: mednarodni optični kabel, telekom, NN, VN, obstoječi vodovod.</t>
  </si>
  <si>
    <t>I-2.4.</t>
  </si>
  <si>
    <t>Fino strojno in ročno planiranje dna jarka po globinski zakoličbi nivelete s toč. +-2 cm.</t>
  </si>
  <si>
    <r>
      <t>m</t>
    </r>
    <r>
      <rPr>
        <i/>
        <vertAlign val="superscript"/>
        <sz val="11"/>
        <rFont val="Arial"/>
        <family val="2"/>
        <charset val="238"/>
      </rPr>
      <t>2</t>
    </r>
  </si>
  <si>
    <t>I-2.5.</t>
  </si>
  <si>
    <t>Dobava in izdelava peščene posteljice iz peska granulacije 0-2 mm za  polietilena in kablovode, s strojnim nabijanjem do 95% po Proctorju in izravnavo do točnosti +-0,5 cm. Debelina peščene posteljice  je 10 cm, vključno z nabavo in dobavo peš.mat.</t>
  </si>
  <si>
    <t>I-2.6.</t>
  </si>
  <si>
    <t>Dobava in izdelava zasipa ob cevi do temena ter nad temenom cevi s peskom 0-2 mm, komprimacijo do 95% po Proctorju.</t>
  </si>
  <si>
    <t>I-2.7.</t>
  </si>
  <si>
    <t xml:space="preserve">Strojni zasip jarka za NN kablovod z izkopanim materialom, s strojnim komprimiranjem s težkimi komprimacijskimi sredstvi v plasteh po 20 cm, do zbitosti, to je do 95% po Proctorju. </t>
  </si>
  <si>
    <t>I-2.8.</t>
  </si>
  <si>
    <t>Kombinirani strojno - ročni izkop jame v terenu III. - IV ktg., za PS-PMO.</t>
  </si>
  <si>
    <t>I-2.9.</t>
  </si>
  <si>
    <t xml:space="preserve">Postavitev in zasip podstavka za PS-PMO z izkopanim materialom, s strojnim komprimiranjem s težkimi komprimacijskimi sredstvi v plasteh po 20 cm, do zbitosti, to je do 95% po Proctorju. </t>
  </si>
  <si>
    <t>I-2.10.</t>
  </si>
  <si>
    <t>Kombinirani strojno - ročni izkop jame v terenu III. - IV ktg., za kabelski jašek ϕ120 cm, globina izkopa je 170 cm.</t>
  </si>
  <si>
    <t>I-2.11.</t>
  </si>
  <si>
    <t>Fino strojno in ročno planiranje dna za kabelski jašek po globinski zakoličbi nivelete s toč. +-2 cm.</t>
  </si>
  <si>
    <t>I-2.12.</t>
  </si>
  <si>
    <t>Dobava in izdelava gramoznega nasutja za kabelski  jašek iz gramoza granulacije 0-60 mm, s strojnim nabijanjem do 95% po Proctorju in izravnavo do točnosti +-0,5 cm. Debelina peščene posteljice  je 20 cm, vključno z nabavo in dobavo gramoza.</t>
  </si>
  <si>
    <t>I-2.13.</t>
  </si>
  <si>
    <t>Dobava in izdelava podbetona za kabelski jašek s betonom C12/15.</t>
  </si>
  <si>
    <t>I-2.14.</t>
  </si>
  <si>
    <t>Dobava in izdelava armirano betonskega temelja za  kabelski jašek s betonom C20/25. Vključino s armaturo.</t>
  </si>
  <si>
    <t>I-2.15.</t>
  </si>
  <si>
    <t>Strojno nakladanje viška materiala na kamion, odvoz v deponijo do 3,0 km, v ceni je zajet tudi strošek deponije.</t>
  </si>
  <si>
    <t>I-2.16.</t>
  </si>
  <si>
    <t>Kompletna izvedba z montažo armirano betonskega jaška  ϕ120 cm, globine 150 cm, stene debline 10 cm. Z odprtino za odvod vode v najnižji točki, z armirano betonsko ploščo z odprtino za pokrov. Zaščitnim kovinskim okvirjem in z povoznim pokrovom razreda nosilnosti  C &gt;250kN, dimenzij 60 x 60 cm.  Z nastavkom 2x PVC DN110 mm, 2x PVC DN110 mm.</t>
  </si>
  <si>
    <t>I-2.17.</t>
  </si>
  <si>
    <t>Prevoz in skaldiščenje materiala</t>
  </si>
  <si>
    <t>ZEMELJSKA DELA SKUPAJ:</t>
  </si>
  <si>
    <t>I-3.1.</t>
  </si>
  <si>
    <r>
      <t>Dobava kabla NA2XY-J 4x 70 + 2,5 mm</t>
    </r>
    <r>
      <rPr>
        <vertAlign val="superscript"/>
        <sz val="11"/>
        <rFont val="Arial"/>
        <family val="2"/>
        <charset val="238"/>
      </rPr>
      <t xml:space="preserve">2 </t>
    </r>
  </si>
  <si>
    <t>I-3.2.</t>
  </si>
  <si>
    <r>
      <t>Uvleka kabla NA2XY-J 4x 70 + 2,5 mm</t>
    </r>
    <r>
      <rPr>
        <vertAlign val="superscript"/>
        <sz val="11"/>
        <rFont val="Arial"/>
        <family val="2"/>
        <charset val="238"/>
      </rPr>
      <t>2</t>
    </r>
    <r>
      <rPr>
        <sz val="11"/>
        <rFont val="Arial"/>
        <family val="2"/>
        <charset val="238"/>
      </rPr>
      <t xml:space="preserve"> v zaščitno cev 
</t>
    </r>
  </si>
  <si>
    <t>I-3.3.</t>
  </si>
  <si>
    <r>
      <t>Montaža kabelske glave, kabelskih končnikov in priklop kabla NA2XY-J 4x 70 + 2,5 mm</t>
    </r>
    <r>
      <rPr>
        <vertAlign val="superscript"/>
        <sz val="11"/>
        <rFont val="Arial"/>
        <family val="2"/>
        <charset val="238"/>
      </rPr>
      <t>2</t>
    </r>
    <r>
      <rPr>
        <sz val="11"/>
        <rFont val="Arial"/>
        <family val="2"/>
        <charset val="238"/>
      </rPr>
      <t xml:space="preserve"> v priključno merilni omarici objekta - PS-PMO.</t>
    </r>
  </si>
  <si>
    <t>I-3.4.</t>
  </si>
  <si>
    <t xml:space="preserve">Montaža kabla NA2XY-J 4x 70 + 2,5 mm2 po lesenem A drogu (8m), zaščita kabla do višine 2,5 m nad tlemi. </t>
  </si>
  <si>
    <t>I-3.5.</t>
  </si>
  <si>
    <t>Montaža kabelske glave, kabelskih končnikov  na kablu NA2XY-J 4x 70 + 2,5 mm2.</t>
  </si>
  <si>
    <t>I-3.6.</t>
  </si>
  <si>
    <t>Priklop zemeljskega kabla na vodnike na obstoječe prostozračno omrežje izvedeno z SKS kablom 3x70 + 71,5 mm2.</t>
  </si>
  <si>
    <t>I-3.7.</t>
  </si>
  <si>
    <t>Dobava in montaža PS-PMO sestavljene iz:</t>
  </si>
  <si>
    <r>
      <t xml:space="preserve">Električni razdelilnik dimenzij  (v x š x g) 1000 x 750 x 320 mm z enojnimi vrati z trotočkovnim zapiranjem in z odprtim dnom ter zračno režo pod streho in na dnu omare. Med varovalčnim in števčnim delom se izvede pregrada. Na vratih števčnega dela se izvedejo 3 okna in pripravijo 3 števčne plošče. Stopnja mehanske žaščite IP54.  Narejen iz vroče stisnjenega poliestra, ojačanega s steklenimi vlakni.  Barva siva RAL 7032. V kompletu z podstavkom. Tovarniški izdelek  </t>
    </r>
    <r>
      <rPr>
        <i/>
        <sz val="11"/>
        <rFont val="Arial"/>
        <family val="2"/>
        <charset val="238"/>
      </rPr>
      <t>SCHRACK</t>
    </r>
    <r>
      <rPr>
        <sz val="11"/>
        <rFont val="Arial"/>
        <family val="2"/>
        <charset val="238"/>
      </rPr>
      <t xml:space="preserve"> ali enakovredno.</t>
    </r>
  </si>
  <si>
    <t>I-3.8.</t>
  </si>
  <si>
    <t>Dobava in montaža opreme:</t>
  </si>
  <si>
    <t>-</t>
  </si>
  <si>
    <t xml:space="preserve">Varovalčni ločilnik 3 polni, velikosti 1 (do 250 A). </t>
  </si>
  <si>
    <t xml:space="preserve">Varovalčni ločilnik 3 polni, velikosti 0 (do 160 A). </t>
  </si>
  <si>
    <t>Tarifne varovalke 25A, karakteristike gG-gL žigosone z strani distributerja el. energije na tem območju (Elektro Ljubljana)</t>
  </si>
  <si>
    <t>Tarifne varovalke 100A, karakteristike gG-gL žigosone z strani distributerja el. energije na tem območju (Elektro Ljubljana)</t>
  </si>
  <si>
    <t>Ničelna oz. PEN zbiralka N 470</t>
  </si>
  <si>
    <r>
      <t xml:space="preserve">60 mm zbiralčni sistem, dolžine 0,5 m. Žile kabla se direktno priključijo na zbiralke z kabelskimi čevlji; </t>
    </r>
    <r>
      <rPr>
        <b/>
        <sz val="11"/>
        <rFont val="Arial"/>
        <family val="2"/>
        <charset val="238"/>
      </rPr>
      <t>glej grafične prilogo v načrtu list 4.1.5.10!</t>
    </r>
  </si>
  <si>
    <t>večfunkcijski elektronski enofazni števec, direktne vezave - tip štecva definiran v soglasju za pikljiučitev distributerja električne energije.</t>
  </si>
  <si>
    <t>Prenapetostni odvodniki za 3-fazni TN sistem napajanja razreda I; Uc=320 V, Up2kV pri In 25kA, Iimp12,5kA oblike 10/350 μs.</t>
  </si>
  <si>
    <t>Vrstne sponke, ožičenje, enopolna shema in nalepke s funkcionalnimi napisi in delo</t>
  </si>
  <si>
    <t>I-3.9.</t>
  </si>
  <si>
    <t>Dobava in polaganje opozorilnega traku " POZOR ENERGETSKI KABEL "</t>
  </si>
  <si>
    <t>I-3.10.</t>
  </si>
  <si>
    <t>Dobava in polaganje "GAL" platičnega ščitnika.</t>
  </si>
  <si>
    <t>I-3.11.</t>
  </si>
  <si>
    <t>Dobava in montaža križnih sponk za INOX trak</t>
  </si>
  <si>
    <t>I-3.12.</t>
  </si>
  <si>
    <t xml:space="preserve">Dobava in položitev ozemljitvenega valjanca INOX 30x3,5 mm v izkopani jarek.
</t>
  </si>
  <si>
    <t>I-3.13.</t>
  </si>
  <si>
    <t>Dobava in polaganje gibljive zaščitne cevi Φ 110 mm v kabelski jarek oz. skupni jarek z kanalizacijo.</t>
  </si>
  <si>
    <t>I-4.1.</t>
  </si>
  <si>
    <t>Geodetski posnetek in vris kabelske trase v kataster</t>
  </si>
  <si>
    <t>I-4.2.</t>
  </si>
  <si>
    <t>Izvedba kompletnih meritev, izdaja potrebnih listin za tehnični prevzem objekta</t>
  </si>
  <si>
    <t>I-4.3.</t>
  </si>
  <si>
    <t>Pregled kablovoda in NN omrežja ter vključitev v NN omrežje</t>
  </si>
  <si>
    <t>I-4.4.</t>
  </si>
  <si>
    <t>Pridobitev elektronergetskega soglasja za 3x 20 A in pogodbe za priključitev na distribucijsko omrežje</t>
  </si>
  <si>
    <t>I-4.5.</t>
  </si>
  <si>
    <t>Sodelovanje pri tehničnem pregledu</t>
  </si>
  <si>
    <t>I-4.6.</t>
  </si>
  <si>
    <t>Projektantski nadzor v času gradnje el. instalacij na objektu</t>
  </si>
  <si>
    <t>I-4.7.</t>
  </si>
  <si>
    <t>Vnašanje sprememb med gradnjo v risbe faze PZI in priprava tehnične dokumantacije PID</t>
  </si>
  <si>
    <t>I-4.8.</t>
  </si>
  <si>
    <t>Izdelava tehnične dokumentacije PID in POV</t>
  </si>
  <si>
    <t>ZAKLJUČNA DELA SKUPAJ:</t>
  </si>
  <si>
    <t>Lenart, Julij 2018</t>
  </si>
  <si>
    <t>Andrej Jelen, dipl.inž.el.</t>
  </si>
  <si>
    <t>PROJEKTANTSKI POPIS MATERILA IN DEL S PREDIZMERAMI</t>
  </si>
  <si>
    <t>NN PRIKLJUČEK</t>
  </si>
  <si>
    <t>SKUPNA REKAPITULACIJA</t>
  </si>
  <si>
    <t>1.0</t>
  </si>
  <si>
    <t>VTOČNI JAŠEK Z GRABLJAMI</t>
  </si>
  <si>
    <t>2.0</t>
  </si>
  <si>
    <t>ČRPALNI JAŠEK</t>
  </si>
  <si>
    <t>3.0</t>
  </si>
  <si>
    <t>ČISTILNA NAPRAVA JEZERO 120PE</t>
  </si>
  <si>
    <t>4.0</t>
  </si>
  <si>
    <t>IZTOČNI KANAL S PONIKOVALNICO</t>
  </si>
  <si>
    <t>SKUPAJ</t>
  </si>
  <si>
    <t>+DDV 22%</t>
  </si>
  <si>
    <t>VTOČNI JAŠEK Z GRABLJAMI - GRADBENA DELA</t>
  </si>
  <si>
    <t>Ozn.</t>
  </si>
  <si>
    <t>Postavka / enota</t>
  </si>
  <si>
    <t>Enota</t>
  </si>
  <si>
    <t>Količina</t>
  </si>
  <si>
    <t>EUR/enoto</t>
  </si>
  <si>
    <t>EUR</t>
  </si>
  <si>
    <t>A.</t>
  </si>
  <si>
    <t>A1.0</t>
  </si>
  <si>
    <t>Zakoličba vtočnega jaška z višinsko navezavo in zavarovanjem zakoličbe</t>
  </si>
  <si>
    <t>(ocena, obračun po dejanskih stroških)</t>
  </si>
  <si>
    <t>A2.0</t>
  </si>
  <si>
    <t>Izdelava, postavitev in demontaža gradbenih profilov</t>
  </si>
  <si>
    <r>
      <t>m</t>
    </r>
    <r>
      <rPr>
        <vertAlign val="superscript"/>
        <sz val="10"/>
        <rFont val="Calibri"/>
        <family val="2"/>
        <charset val="238"/>
      </rPr>
      <t>1</t>
    </r>
  </si>
  <si>
    <t>B.</t>
  </si>
  <si>
    <t>B1.0</t>
  </si>
  <si>
    <t>Strojni odriv humusa deb. 20 cm z odlaganjem na gradbiščno deponijo za kasnejšo uporabo</t>
  </si>
  <si>
    <t>OPOMBA: količine so zajete v popisu čistilne naprave</t>
  </si>
  <si>
    <t>B2.0</t>
  </si>
  <si>
    <t>Strojno-ročni izkop materiala III.ktg za gradbeno jamo vtočnega jaška z odmetom na rob gradbene jame, vključno s črpanjem vode iz gradbene jame</t>
  </si>
  <si>
    <r>
      <t>m</t>
    </r>
    <r>
      <rPr>
        <vertAlign val="superscript"/>
        <sz val="10"/>
        <rFont val="Calibri"/>
        <family val="2"/>
        <charset val="238"/>
      </rPr>
      <t>3</t>
    </r>
  </si>
  <si>
    <t>B3.0</t>
  </si>
  <si>
    <r>
      <t>Strojno-ročni izkop materiala V.ktg (</t>
    </r>
    <r>
      <rPr>
        <i/>
        <sz val="10"/>
        <rFont val="Calibri"/>
        <family val="2"/>
        <charset val="238"/>
      </rPr>
      <t>potrebno pikiranje (apnenec), glej geološko poročilo</t>
    </r>
    <r>
      <rPr>
        <sz val="10"/>
        <rFont val="Calibri"/>
        <family val="2"/>
        <charset val="238"/>
      </rPr>
      <t>). Predvidena je izvedba širokega izkopa rova z naklonom brežin izkopa 66° z nakladanjem materiala na kamion in odvozom na trajno deponijo "Komunala Trebnje, ZBIRNI CENTER GLOBOKO, Hudeje 40, Trebnje", z vsemi deli in stroški na deponiji</t>
    </r>
  </si>
  <si>
    <t>B4.0</t>
  </si>
  <si>
    <t xml:space="preserve">Geološki pregled in prevzem gradbene jame ter geomehanski nadzor v času gradnje </t>
  </si>
  <si>
    <t>ur</t>
  </si>
  <si>
    <t>B5.0</t>
  </si>
  <si>
    <t>Zavarovanje gradbene jame z zagatnicami, ko se izkop ne vrši v sloju apnenca</t>
  </si>
  <si>
    <r>
      <t>m</t>
    </r>
    <r>
      <rPr>
        <vertAlign val="superscript"/>
        <sz val="10"/>
        <rFont val="Calibri"/>
        <family val="2"/>
        <charset val="238"/>
      </rPr>
      <t>2</t>
    </r>
  </si>
  <si>
    <t>B6.0</t>
  </si>
  <si>
    <r>
      <t xml:space="preserve">Ročno planiranje in strojno utrjevanje dna gradbene jame po globinski zakoličbi nivelete s točnostjo </t>
    </r>
    <r>
      <rPr>
        <sz val="10"/>
        <rFont val="Calibri"/>
        <family val="2"/>
        <charset val="238"/>
      </rPr>
      <t>±</t>
    </r>
    <r>
      <rPr>
        <sz val="10"/>
        <rFont val="Calibri"/>
        <family val="2"/>
        <charset val="238"/>
      </rPr>
      <t xml:space="preserve"> 2 cm</t>
    </r>
  </si>
  <si>
    <t>B7.0</t>
  </si>
  <si>
    <t>Zasip jaška z izkopanim materialom v slojih deb. 30 cm ter komprimacija z lahkimi komprimacijskimi sredstvi do naravne zbitosti tal</t>
  </si>
  <si>
    <t>B8.0</t>
  </si>
  <si>
    <t>Strojno nakladanje in odvoz odvečnega materiala na trajno deponijo "Komunala Trebnje, ZBIRNI CENTER GLOBOKO, Hudeje 40, Trebnje", z vsemi deli in stroški na deponiji</t>
  </si>
  <si>
    <t>B9.0</t>
  </si>
  <si>
    <t>Humusiranje v deb. 20 cm in strojno-ročno planiranje na koto platoja zunanje ureditve ČN ter zatravitev splaniranih površin po končanih delih s travno mešanico</t>
  </si>
  <si>
    <t>OPOMBA: količine so zajete v popisu ČN</t>
  </si>
  <si>
    <t>C.</t>
  </si>
  <si>
    <t>BETONSKA DELA</t>
  </si>
  <si>
    <t>C1.0</t>
  </si>
  <si>
    <t>Dobava, montaža in demontaža enostranskega vertikalnega opaža za podložno ploščo deb. 10 cm z vsemi pomožnimi deli</t>
  </si>
  <si>
    <t>C2.0</t>
  </si>
  <si>
    <t>Dobava, montaža in demontaža vertikalnega enostranskega opaža za temeljno AB talno ploščo deb. 55 cm  z vsemi pomožnimi deli</t>
  </si>
  <si>
    <t>C3.0</t>
  </si>
  <si>
    <t>Dobava, montaža in demontaža enostranskega opaža za izdelavo temeljnega AB prstana vtočnega jaška, fi 1500 mm, deb. 25 cm in viš. 90 cm z vsemi pomožnimi deli</t>
  </si>
  <si>
    <t>C4.0</t>
  </si>
  <si>
    <t>Dobava, rezanje, krivljenje in vgrajevanje armaturnega železa S500 za vgradnjo v temeljno talno ploščo in v temeljni prstan</t>
  </si>
  <si>
    <t>- rebrasta armatura</t>
  </si>
  <si>
    <t>kg</t>
  </si>
  <si>
    <t>- mrežna armatura</t>
  </si>
  <si>
    <t>C5.0</t>
  </si>
  <si>
    <t>Dobava in vgrajevanje podložnega betona kvalitete C16/20 pod vtočni jašek</t>
  </si>
  <si>
    <t>C6.0</t>
  </si>
  <si>
    <t>Dobava in vgraditev hidrotehničnega betona temeljne plošče in prstana. Beton mora biti vodotesen in zmrzlinsko odporen C25/30, XC4, XF4, PV2, S3</t>
  </si>
  <si>
    <t>- obbetoniranje okoli vtočnega jaška deb. 25 cm in višine 90 cm</t>
  </si>
  <si>
    <r>
      <t xml:space="preserve">- talna plošča deb. 55 </t>
    </r>
    <r>
      <rPr>
        <sz val="10"/>
        <rFont val="Calibri"/>
        <family val="2"/>
        <charset val="238"/>
      </rPr>
      <t>cm</t>
    </r>
  </si>
  <si>
    <t>C7.0</t>
  </si>
  <si>
    <t>Dobava, montaža in demontaža dvostranskega opaža za AB temelj, deb. 30 cm in globine 50 cm, na katerega se položi in sidra prefabricirana krovna plošča z vsemi pomožnimi deli</t>
  </si>
  <si>
    <t>C8.0</t>
  </si>
  <si>
    <t>Dobava, montaža in demontaža enostranskega opaža za zgornjo AB krovno ploščo z vsemi pomožnimi deli, ki se izvede ločeno in položi ter sidra na temelj plošče. Upoštevati je treba odprtino dim. 0,80/0,80 m</t>
  </si>
  <si>
    <t>C9.0</t>
  </si>
  <si>
    <t>Dobava, rezanje, krivljenje in vgrajevanje armaturnega železa S500 za vgradnjo v krovno ploščo in temelj:</t>
  </si>
  <si>
    <t>C10.0</t>
  </si>
  <si>
    <t>Dobava in vgraditev hidrotehničnega betona krovne plošče in temelja. Beton mora biti vodotesen in zmrzlinsko odporen C25/30, XC4, XF4, PV2, S3</t>
  </si>
  <si>
    <t>- temelj krovne plošče deb. 30 cm in globine 50 cm</t>
  </si>
  <si>
    <r>
      <t xml:space="preserve">- krovna plošča deb. 25 </t>
    </r>
    <r>
      <rPr>
        <sz val="10"/>
        <rFont val="Calibri"/>
        <family val="2"/>
        <charset val="238"/>
      </rPr>
      <t>cm</t>
    </r>
  </si>
  <si>
    <t>BETONSKA DELA SKUPAJ:</t>
  </si>
  <si>
    <t>GRADBENA DELA SKUPAJ:</t>
  </si>
  <si>
    <t>VTOČNI JAŠEK Z GRABLJAMI - STROJNA DELA</t>
  </si>
  <si>
    <t>MONTAŽNA DELA IN HIDROMEHANSKA OPREMA</t>
  </si>
  <si>
    <r>
      <t>Dobava, transport in montaža tipskega poliestrskega jaška premera DN 1500 mm in višine</t>
    </r>
    <r>
      <rPr>
        <sz val="10"/>
        <rFont val="Calibri"/>
        <family val="2"/>
        <charset val="238"/>
      </rPr>
      <t xml:space="preserve"> h= 4200 mm s sidrnim obročem na dnu valja jaška, z odprtinami za dotočno kanalizacijsko cev DN 250 mm iz vtočnega jaška in iztočno tlačno cev DN 80 mm. Posoda je izdelana iz materiala (umetna masa, ojačana s poliestrskimi vlakni), ki zagotavlja vodotesnost in odpornost mehanskim ter kemijskim vplivom (SN...). Vsi preboji v vtočnem jašku se morajo ustrezno zatesniti, zaplastificirati.</t>
    </r>
  </si>
  <si>
    <t>Dobava in montaža avtomatskih grabelj (brez potrebnega spiranja) iz nerjavečega jekla. Ujete smeti in delci se ujamejo v košaro z mrežo velikosti 6 mm in se avtomatsko dvignejo na površje in zberejo v kontejnerju. Predviden je tip grabelj WASTEMASTER Speco GCV 200 z grelnikom ali ekvivalent, DN 150, 0.55 kW, trifazni motor (glej poročilo).
Opomba: Grablje se bodo elektroenergetsko napajale in krmilnile iz električnega razdelilnika RG-ČN na ČN.</t>
  </si>
  <si>
    <t>A3.0</t>
  </si>
  <si>
    <t>Nabava, dobava in vgradnja zobčaste spojke na stiku cevi PE voda DN 250 mm izven objekta vtočnega jaška in cevi iz nerjavnega jekla DN 200 mm.</t>
  </si>
  <si>
    <t>A4.0</t>
  </si>
  <si>
    <t>Nabava, dobava in vgradnja JC DN 200 mm z navarjeno prirobnico, l=500 mm</t>
  </si>
  <si>
    <t>A5.0</t>
  </si>
  <si>
    <t>Nabava, dobava in vgradnja zasuna DN 200 mm</t>
  </si>
  <si>
    <t>A6.0</t>
  </si>
  <si>
    <t>Nabava, dobava in vgradnja pohodnega pokrova na vstopni odprtini vtočnega jaška iz profilirane pločevine, na zaklep. Nadkritje nad grabljami se izvede iz pokrova dim. 800/800 mm. Pokrov je izdelan iz nerjavne pločevine deb. 3 mm, s spodnje strani diagonalno ojačan, pritrjen preko tečajev. V pokrovu je treba predvideti odprtino fi 219 mm za montažo grabelj.</t>
  </si>
  <si>
    <t>A7.0</t>
  </si>
  <si>
    <t>Nabava in dobava  kontejnerja za zbiranje odpadkov, ki jih izločijo grablje. Min. potreben volumen kontejnerja je 240 l.</t>
  </si>
  <si>
    <t>MONTAŽNA DELA IN HIDROMEHANSKA OPREMA SKUPAJ:</t>
  </si>
  <si>
    <t>VTOČNI JAŠEK Z GRABLJAMI SKUPAJ:</t>
  </si>
  <si>
    <t>ČRPALNI JAŠEK - GRADBENA DELA</t>
  </si>
  <si>
    <t>Zakoličba črpalnega jaška z višinsko navezavo in zavarovanjem zakoličbe</t>
  </si>
  <si>
    <t xml:space="preserve">Strojno-ročni izkop materiala III.ktg za gradbeno jamo črpalnega jaška z odmetom na rob gradbene jame, vključno s črpanjem vode iz gradbene jame.
</t>
  </si>
  <si>
    <t xml:space="preserve">OPOMBA: izkop je delno upoštevan v popisu vtočnega jaška </t>
  </si>
  <si>
    <r>
      <t>Strojno-ročni izkop materiala V.ktg (</t>
    </r>
    <r>
      <rPr>
        <i/>
        <sz val="10"/>
        <rFont val="Calibri"/>
        <family val="2"/>
        <charset val="238"/>
      </rPr>
      <t>potrebno pikiranje (apnenec), glej geološko poročilo</t>
    </r>
    <r>
      <rPr>
        <sz val="10"/>
        <rFont val="Calibri"/>
        <family val="2"/>
        <charset val="238"/>
      </rPr>
      <t>). Predvidena je izvedba širokega izkopa rova z naklonom brežin izkopa 66° z nakladanjem materiala na kamion in odvozom na trajno deponijo "Komunala Trebnje, ZBIRNI CENTER GLOBOKO, Hudeje 40, Trebnje", z vsemi deli in stroški na deponiji.</t>
    </r>
  </si>
  <si>
    <t>Ročno planiranje in strojno utrjevanje dna gradbene jame po globinski zakoličbi nivelete s točnostjo ± 2 cm</t>
  </si>
  <si>
    <t>Zasip jaška z izkopanim materialom v slojih deb. 30 cm do kote platoja zunanje ureditve ter komprimacija z lahkimi komprimacijskimi sredstvi do naravne zbitosti tal.
Opomba: delno je zasip že upoštevan v popisu vtočnega jaška.</t>
  </si>
  <si>
    <t>Dobava, montaža in demontaža vertikalnega enostranskega opaža za temeljno AB talno ploščo deb. 55 cm z vsemi pomožnimi deli</t>
  </si>
  <si>
    <t>Dobava, montaža in demontaža enostranskega opaža za izdelavo temeljnega AB prstana črpalnega jaška, fi 1800 mm, deb. 25 cm in viš. 90 cm z vsemi pomožnimi deli</t>
  </si>
  <si>
    <t>Dobava in vgrajevanje podložnega betona kvalitete C16/20 pod črpalni jašek</t>
  </si>
  <si>
    <t>- obbetoniranje okoli črpalnega jaška deb. 25 cm in višine 90 cm</t>
  </si>
  <si>
    <t>- talna plošča deb. 55 cm</t>
  </si>
  <si>
    <t>Dobava, montaža in demontaža dvostranskega opaža za AB temelj krovne plošče, deb. 30 cm in globine 50 cm, na katerega se položi in sidra prefabricirana krovna plošča z vsemi pomožnimi deli.</t>
  </si>
  <si>
    <t>Dobava, montaža in demontaža enostranskega opaža za zgornjo AB krovno ploščo z vsemi pomožnimi deli, ki se izvede ločeno in položi ter sidra na temelj plošče. Upoštevati je treba vstopno odprtino dim 1,60/0,80 m.</t>
  </si>
  <si>
    <t>Dobava, rezanje, krivljenje in vgrajevanje armaturnega železa S500 za vgradnjo v krovno ploščo in temelj</t>
  </si>
  <si>
    <t>- krovna plošča deb. 25 cm</t>
  </si>
  <si>
    <t>ČRPALNI JAŠEK - STROJNA DELA</t>
  </si>
  <si>
    <t>MONTAŽNA  DELA</t>
  </si>
  <si>
    <t xml:space="preserve">Dobava, transport in montaža tipskega poliestrskega jaška premera DN 1800 mm in višine h= 4120 mm z odprtinami za dotočno kanalizacijsko cev DN 250 mm in iztočno tlačno cev DN 80 mm. </t>
  </si>
  <si>
    <t>- osnovna konstrukcija črpališča je izdelana iz poliestrske mase ojačane s steklenimi vlakni; vsi jekleni deli znotraj črpališča in ves vijačni material so iz nerjavnega jekla AISI 304,</t>
  </si>
  <si>
    <t xml:space="preserve"> </t>
  </si>
  <si>
    <t>- poliestrska posoda ustreznega premera in višine z dvojnim dnom, ki ima funkcijo sidrnega obroča,</t>
  </si>
  <si>
    <t>- na dno črpališča sta privijačeni in zaplastificirani dve montažni nerjavni plošči za pritrditev montažne pete črpalk,</t>
  </si>
  <si>
    <t>- na ustrezni višini je vgrajen in zaplastificiran tlačni cevovod,</t>
  </si>
  <si>
    <t>- na zgornjem delu črpališča je privijačen in zaplastificiran nosilec za pritrditev vodila črpalke,</t>
  </si>
  <si>
    <t>- na steno črpališča so privijačene in zaplastificirane konzole za pritrditev tlačnega cevovoda,</t>
  </si>
  <si>
    <t>- na steno črpališča so privijačene in zaplastificirane konzole za pritrditev vodila merilnika nivoja,</t>
  </si>
  <si>
    <t>- na dnu črpališča so izdelane nagibne plošče, za preprečevanje prekomernega usedanja na dnu črpališča,</t>
  </si>
  <si>
    <t>- na zgornjem delu črpališča je izdelan priključni cevovod 3xd50 mm za dovod električnih kablov v posodo črpališča,</t>
  </si>
  <si>
    <t>- na jašku so privijačene in zaplastificirane konzole za pritrditev lestve,</t>
  </si>
  <si>
    <t>- po montaži črpališča se izdela in zaplastificira priključni cevovod za dovod odpadne in tlačni cevovod odpadne vode,</t>
  </si>
  <si>
    <t>- vijačni in tesnilni material.</t>
  </si>
  <si>
    <t>MONTAŽNA DELA SKUPAJ:</t>
  </si>
  <si>
    <t>HIDROMEHANSKA OPREMA</t>
  </si>
  <si>
    <t>Dobava in montaža potopne črpalke za odpadno vodo, naslednjih karakteristik:</t>
  </si>
  <si>
    <r>
      <t>- Q=5,0 l/s, Hč=4,50 m, vhodna moč P</t>
    </r>
    <r>
      <rPr>
        <vertAlign val="subscript"/>
        <sz val="10"/>
        <rFont val="Calibri"/>
        <family val="2"/>
        <charset val="238"/>
      </rPr>
      <t>1</t>
    </r>
    <r>
      <rPr>
        <sz val="10"/>
        <rFont val="Calibri"/>
        <family val="2"/>
        <charset val="238"/>
      </rPr>
      <t>= 1,8 kW, nominalna moč P</t>
    </r>
    <r>
      <rPr>
        <vertAlign val="subscript"/>
        <sz val="10"/>
        <rFont val="Calibri"/>
        <family val="2"/>
        <charset val="238"/>
      </rPr>
      <t>2</t>
    </r>
    <r>
      <rPr>
        <sz val="10"/>
        <rFont val="Calibri"/>
        <family val="2"/>
        <charset val="238"/>
      </rPr>
      <t>= 1,3 kW, nominalna napetost: 3 x 380-415 V, omrežna frekvenca: 50 Hz; Grundfoss SLV.80.80.13.4.50D.C ali ekvivalent</t>
    </r>
  </si>
  <si>
    <t xml:space="preserve">- črpalka se dobavi z litoželeznim podstavkom z 90° kolenom, priključno sklopko z zaklepom na tlačno cev, cevnim vodilom 2 x DN 40, dolžine 3780 mm,  členkasto verigo za dvig črpalke, nosilcem za pritrditev cevnega vodila, nastavki za pritrditev verige na črpalko in steno črpališča in vsem potrebnim vijačnim in tesnilnim priborom, </t>
  </si>
  <si>
    <t>- potopna črpalka se dobavi s termičnim stikalom v statorskem navitju elektromotorja in z zaščito ob vdoru vode v oljno komoro; v kompletu s črpalko se dobavi tudi elektronski kontrolnik za navedeno zaščito,</t>
  </si>
  <si>
    <t>- skupaj z vsako črpalko se dobavi držalo kabla, ki je v originalu dolžine l=10.0m</t>
  </si>
  <si>
    <t xml:space="preserve">- črpalka, zglob za priklop črpalke in nosilec črpalke so tovarniško protikorozijsko zaščiteni, </t>
  </si>
  <si>
    <t xml:space="preserve">-dobava nosilca prenosnega dvigala; opremljen s sidri, ki se ga vbetonira v AB ploščo črpališča, </t>
  </si>
  <si>
    <t>- vsi ostali deli so izdelani iz nerjavnega jekla AISI304.</t>
  </si>
  <si>
    <t>Izdelava, dobava in montaža tlačnega cevovoda za prečrpavanje odpadne vode znotraj črpališča s priključkom na zunanji tlačni cevovod; cevovod je sestavljen iz naslednjih elementov:</t>
  </si>
  <si>
    <t>- cevovod,</t>
  </si>
  <si>
    <t xml:space="preserve">DN 50 </t>
  </si>
  <si>
    <t>DN 80</t>
  </si>
  <si>
    <t>- cevni lok,</t>
  </si>
  <si>
    <t>DN 80 90°</t>
  </si>
  <si>
    <t>DN 80 45°</t>
  </si>
  <si>
    <t>- prirobnica za varjenje in prosta prirobnica,</t>
  </si>
  <si>
    <t>- zaporni ploščati zasun, ročni,</t>
  </si>
  <si>
    <t>- protipovratni krogelni zasun,</t>
  </si>
  <si>
    <t>DN80</t>
  </si>
  <si>
    <t>- navojni element,</t>
  </si>
  <si>
    <t>DN 50-R2''</t>
  </si>
  <si>
    <t>- spojka straub,</t>
  </si>
  <si>
    <t>- konzola,</t>
  </si>
  <si>
    <t>DN 80 L=515 mm (stenska)</t>
  </si>
  <si>
    <t>- ves vijačni in tesnilni material,</t>
  </si>
  <si>
    <t>- izvedba cevovoda, konzolni material in vijačni material iz nerjavečega jekla AISI304, zaporni zasun iz litine tovarniško protikorozijsko zaščiteno, zaporna plošča zapornega zasuna iz nerjavečega jekla, protipovratni ventil iz litine tovarniško protikorozijsko zaščiteno, kroglični zaporni zasun iz nerjavnega jekla.</t>
  </si>
  <si>
    <t>Izdelava, dobava in vgradnja pohodnega pokrova na vstopni odprtini dim. 1,60/0,80 m v krovni plošči črpalnega jaška iz profilirane pločevine, na zaklep. Prekritje se izvede iz dveh pokrovov dim. 800/800 mm</t>
  </si>
  <si>
    <t xml:space="preserve">- pokrov navedenih dimenzij  je na tečajih s pnevmatskimi razbremenilniki, ki olajšajo dvig in spust prekritja, izdelan je iz pohodne solzaste nerjavne pločevine, debeline min. 3 mm na spodnji strani ojačane z ustreznimi U nosilci </t>
  </si>
  <si>
    <t>- en pokrov ima nameščeno ventilacijsko cev DN 150 mm z odzračno kapo; ventilacijska cev mora biti opremljena z zaščitno mrežo proti mrčesu, velikost okencev 1 x 1 mm, vgrajeno v ventilacijsko kapo in biofiltrskim vložkom,</t>
  </si>
  <si>
    <t xml:space="preserve">- prekritje je opremljeno s ključavnico, ki je nameščena v poglobljenem zaprtem delu prekrtija, </t>
  </si>
  <si>
    <t xml:space="preserve">- okvir pokrova je izdelan iz pločevine zakrivljene v ustrezne profile s sidrnimi nastavki, za vgradnjo v betonsko povozno ploščo,     </t>
  </si>
  <si>
    <t xml:space="preserve">- nosilnost pokrova je 250 kN,  </t>
  </si>
  <si>
    <t>- pokrov in vijačni material iz nerjavnega jekla AISI304.</t>
  </si>
  <si>
    <t>Izdelava in montaža notranje dostopne lestve širine 500 mm in višine 4000 mm za dostop v notranjost jaška</t>
  </si>
  <si>
    <t xml:space="preserve">- odmik lestve od stene je 200 mm, medsebojna razdalja med pohodnimi prečkami 250 mm, </t>
  </si>
  <si>
    <t xml:space="preserve">- vertikalni nosilci lestve so iz cevi fi 42,4 x 2,0 mm, vodoravne prečke pa iz cevi fi 33,7 x 2 mm, </t>
  </si>
  <si>
    <t>- lestev je pritrjena na poliestrsko steno z nerjavnimi vijaki,</t>
  </si>
  <si>
    <t>- lestev je izdelana v skladu s standardom  EN ISO 14122-4 (november 2002),</t>
  </si>
  <si>
    <t>- lestev in vijačni material iz nerjavnega jekla AISI304.</t>
  </si>
  <si>
    <t>Izdelava in montaža zunanjega tlačnega voda med črpališčem in jaškom DN 600 mm</t>
  </si>
  <si>
    <t>- FFR kos DN 80 mm,</t>
  </si>
  <si>
    <t>- cevni lok DN 80 FFK 45°,</t>
  </si>
  <si>
    <t>- JC DN 80 mm z navarjenima prirobnicama,</t>
  </si>
  <si>
    <t>- cevni lok DN 80 60° z navarjenima prirobnicama</t>
  </si>
  <si>
    <t>- cevni lok DN 80 30° z navarjenima prirobnicama</t>
  </si>
  <si>
    <t>- cevni lok DN 80 45° z navarjeno prirobnico</t>
  </si>
  <si>
    <t>HIDROMEHANSKA OPREMA SKUPAJ:</t>
  </si>
  <si>
    <t>STROJNA DELA SKUPAJ:</t>
  </si>
  <si>
    <t>ČRPALNI JAŠEK SKUPAJ:</t>
  </si>
  <si>
    <t>Zakoličba točk objektov čistilne naprave, platoja zunanje ureditve, vogalov zaščitne ograje, točke robov dovozne ceste do ČN z višinsko navezavo in zavarovanjem zakoličbe</t>
  </si>
  <si>
    <t>Priprava gradbišča na območju predvidenega platoja ČN: odstranitev eventuelnih ovir, posek grmovja in ureditev delovnih platojev. Po končanih delih gradbišče pospraviti in vzpostaviti v prvotno stanje</t>
  </si>
  <si>
    <t>- priprava gradbišča</t>
  </si>
  <si>
    <t>- vzpostavitev v prvotno stanje</t>
  </si>
  <si>
    <t>Ureditev prometnega režima v času gradnje, obveščanje krajanov, zavarovanje gradbene jame in gradbišča.</t>
  </si>
  <si>
    <t>ZEMELJSKA  DELA</t>
  </si>
  <si>
    <t>Strojni odriv humusa deb. 20 cm z odlaganjem na rob gradbene jame za kasnejšo uporabo.
Opomba: odrivs humusa je upoštevan za celoten plato ČN.</t>
  </si>
  <si>
    <t xml:space="preserve">Strojni izkop materiala III.ktg do globine 2,5 m z odmetom na rob gradbene jame za poznejši zasip/obsip objektov. </t>
  </si>
  <si>
    <r>
      <t>Strojni široki izkop materiala V.ktg pod globino 2,5 m (</t>
    </r>
    <r>
      <rPr>
        <i/>
        <sz val="10"/>
        <rFont val="Calibri"/>
        <family val="2"/>
        <charset val="238"/>
      </rPr>
      <t>potrebno pikiranje (apnenec), glej geološko poročilo</t>
    </r>
    <r>
      <rPr>
        <sz val="10"/>
        <rFont val="Calibri"/>
        <family val="2"/>
        <charset val="238"/>
      </rPr>
      <t>) za gradbeno jamo ČN. Predvidena je izvedba širokega izkopa gradb. jame z naklonom brežin 66° ter z nakladanjem materiala na kamion in odvozom na trajno deponijo "Komunala Trebnje, ZBIRNI CENTER GLOBOKO, Hudeje 40, Trebnje", z vsemi deli in stroški na deponiji</t>
    </r>
  </si>
  <si>
    <t>Zasip ob ČN z izkopanim materialom v slojih deb. 30 cm ter komprimacija z lahkimi komprimacijskimi sredstvi do naravne zbitosti tal (glej priporočilo proizvajalca ČN)</t>
  </si>
  <si>
    <t>Dobava in vgrajevanje tamponskega materiala deb. 30cm do fi 63 mm v cestno telo dovozne ceste (vštet tudi plato ČN), vključno z valjanjem do predpisane zbitosti min. 95 % po Proctorju</t>
  </si>
  <si>
    <t>Izdelava makadamskega platoja ČN v deb. 10 cm s tamponskim materialom do fi 45 mm, upoštevaje planiranje in uvaljanje cestišča do predpisane zbitosti min. 95 %</t>
  </si>
  <si>
    <t>B10.0</t>
  </si>
  <si>
    <t>B11.0</t>
  </si>
  <si>
    <t>Humusiranje v deb. 20 cm in strojno-ročno planiranje platoja in brežin ter zatravitev splaniranih površin po končanih delih s travno mešanico</t>
  </si>
  <si>
    <t>B12.0</t>
  </si>
  <si>
    <t>Izvedba dostopne ceste/poti do obdelovalnih površin, ki se ob izgradnji ČN poruši. Trasa se naj določi skupaj z lastnikom zemljišča.</t>
  </si>
  <si>
    <t>ZEMELJSKA IN ASFALTERSKA DELA SKUPAJ:</t>
  </si>
  <si>
    <t>IZVEDBA ČISTILNE NAPRAVE</t>
  </si>
  <si>
    <t>Nabava, dobava in vgradnja termoizoliranega PE jaška fi 600 mm, kompletno z izvedbo vtoka in iztoka. Všteta je tudi izdelava betonskega ležišča fi=80 cm, debeline 10 cm, C25/30 (0,05 m3 betona in 0,25 m2 opaža), z opaževanjem, razopaževanjem, dobavo in vzidavo betonskega okvirja za pokrov in tipskega pohodnega pokrova 600x600 mm. Upoštevati vsa pomožna dela in prenose do mesta vgraditve.</t>
  </si>
  <si>
    <t>Dobava, transport in vgradnja (montaža) tipske čistilne naprave (kot npr. AQUAmax ČN PRO 125PE - SBR) podzemne izvedbe ali enakovredno.</t>
  </si>
  <si>
    <t>- ohišje čistilne naprave z nameščenim izvlečnim modulom v ohišju ČN:</t>
  </si>
  <si>
    <t>primarni usedalnik, V=18.000 l</t>
  </si>
  <si>
    <t>zadrževalnik, V=12.000 l</t>
  </si>
  <si>
    <t>SBR-reaktor, V=20.000 l</t>
  </si>
  <si>
    <t>- cevne povezave med ohišji:</t>
  </si>
  <si>
    <t>PVC DN 200 mm, l=5,0m</t>
  </si>
  <si>
    <t>tlačne cevi med ohišji DN 25 mm, l=11,0m</t>
  </si>
  <si>
    <t>tlačna cev na iztoku iz ČN DN 40 mm, l=3,0m</t>
  </si>
  <si>
    <t>- hidromehanska oprema:</t>
  </si>
  <si>
    <t>puhalo SC 2.2/135: 2,2 kW, 230 / 400 V, 8,5 / 4,9 A</t>
  </si>
  <si>
    <t>aerator, 6 x Q2.0</t>
  </si>
  <si>
    <r>
      <t>črpalke, 3 x Feka 600: P</t>
    </r>
    <r>
      <rPr>
        <vertAlign val="subscript"/>
        <sz val="10"/>
        <rFont val="Calibri"/>
        <family val="2"/>
        <charset val="238"/>
      </rPr>
      <t>1max</t>
    </r>
    <r>
      <rPr>
        <sz val="10"/>
        <rFont val="Calibri"/>
        <family val="2"/>
        <charset val="238"/>
      </rPr>
      <t>= 1 kW, P</t>
    </r>
    <r>
      <rPr>
        <vertAlign val="subscript"/>
        <sz val="10"/>
        <rFont val="Calibri"/>
        <family val="2"/>
        <charset val="238"/>
      </rPr>
      <t>2nominal</t>
    </r>
    <r>
      <rPr>
        <sz val="10"/>
        <rFont val="Calibri"/>
        <family val="2"/>
        <charset val="238"/>
      </rPr>
      <t>=0.55 kW, 3 x 400 V ~, In= 1.7 A</t>
    </r>
  </si>
  <si>
    <t>-kompletna elektro oprema ČN se elektroenergetsko napaja in krmili iz električnega razdelilnika RG-ČN.</t>
  </si>
  <si>
    <t>-krmilje oz. avtomatizacija ČN se izvedebe po navodilih dobavitelja ČN</t>
  </si>
  <si>
    <t>Nabava, dobava in vgradnja merilnega revizijskega jaška iz PE fi 1000 mm, kompletno z izvedbo vtoka in iztoka tlačnega voda DN 40mm na iztoku iz ČN. Všteta je tudi izdelava betonskega ležišča fi=1200 cm, debeline 10 cm, C25/30 (0,11 m3 betona in 0,37 m2 opaža), z opaževanjem, razopaževanjem, dobavo in vzidavo betonskega okvirja za pokrov in tipskega pohodnega pokrova 600x600 mm. Upoštevati vsa pomožna dela in prenose do mesta vgraditve.</t>
  </si>
  <si>
    <t>Nabava, dobava in vgradnja magnetno induktivnega merilnika pretoka očiščene vode  Endress-Hauser Proline Promag W 400  z zaščito IP68 ali ekvivalent na iztočni tlačni cevi DN 40mm Merilnik je sestavlje iz dveh delov; merilni s senzorjem se montira na tlačnem vodu v jašku, zaslon merilnika je montiran v električnem razdelilniku v bivalnem kontejnerju. Stopnja mehanske zaščite IP68. Dobavitelj merilnika pretoka izvede tudi kabelsko povezavo med merilnim senzorjem in zaslonom merilnika. Okvirna dolžina kabelske povezave je 12m, točno dolžino kabelske povezave preveriti na gradbišču pred naročilom opreme!</t>
  </si>
  <si>
    <t>Nabava, dobava in vgradnja revizijskega jaška za odvzem vzorcev iz PE DN 800 mm (jašek za vzorčenje), kompletno z izvedbo vtoka tlačnega voda DN 40mm iz merilnega jaška in iztoka cevi iz PE DN 250mm. Iztok iz jaška mora biti nižji za 30cm od kote vtoka v jašek in za 20cm višji od kote dna jaška.  Všteta je tudi izdelava betonskega ležišča fi=1000 cm, debeline 10 cm, C25/30 (0,10 m3 betona in 0,35 m2 opaža), z opaževanjem, razopaževanjem, dobavo in vzidavo betonskega okvirja za pokrov in tipskega pohodnega pokrova 600x600 mm. Upoštevati vsa pomožna dela in prenose do mesta vgraditve.</t>
  </si>
  <si>
    <t>Dobava in izdelava armirano-betonske protivzgonske plošče dimenzij 6,2 x 2,5 x 0,3 in 10,7 x 2,5 x 0,3 m. Všteta so vsa dela -  beton, podložni beton, armatura in enostranski vertikalni opaž.</t>
  </si>
  <si>
    <t>- beton (C25/30),</t>
  </si>
  <si>
    <t>- podložni beton (C15/20),</t>
  </si>
  <si>
    <t>- rebrasta armatura,</t>
  </si>
  <si>
    <t>- mrežna armatura,</t>
  </si>
  <si>
    <t>- enostranski vertikalni opaž za podložno ploščo deb. 10 cm,</t>
  </si>
  <si>
    <t>- enostranski vertikalni opaž za AB protivzgonsko ploščo deb. 30 cm.</t>
  </si>
  <si>
    <t>Prvi zagon pod nadzorom dobavitelja ČN, nastavitev in šolanje upravljalca čistilne naprave</t>
  </si>
  <si>
    <t>Nabava, dobava in postavitev montažnega bivalnega kontejnerja dim. 3,0 x 2,5 x 2,5 m, v zeleni barvi. Gre za tipski kontejner s sanitarijami in vsemi potrebnimi inštalacijami: bojlerjem, zunanjo in notranjo lučjo, stikalom, vodovodno napeljavo, umivalnikom. Na dnu kontejnerja je treba izdelati preboj za prehod kablov do el. razdelilnika. Sanitarni del je velik cca. 1,2 x 1,4 m. Odvod odpadne vode iz sanitarij se izvede iz PVC cevi DN 150 mm, dolžine l=4.0 m s priključkom v vtočni jašek pred črpališčem. V kontejnerju je tudi manjša miza in stol ter el. razdelilnik dim 1,20/0,40/2,0m (š/g/v). Kontejner mora imeti naravno svetlobo (okno) in omogočen dostop svežega zraka.</t>
  </si>
  <si>
    <t>Dobava in izdelava armirano-betonske talne plošče dimenzij 3,5 x 3,0 m za postavitev kontejnerja. Všteta so vsa dela -  beton, armatura in enostranski opaž.</t>
  </si>
  <si>
    <t>- beton,</t>
  </si>
  <si>
    <t>- enostranski opaž</t>
  </si>
  <si>
    <t>IZDELAVA ČISTILNE NAPRAVE SKUPAJ:</t>
  </si>
  <si>
    <t>D.</t>
  </si>
  <si>
    <t>VODOVODNI PRIKLJUČEK DO ČN</t>
  </si>
  <si>
    <t>D1.0</t>
  </si>
  <si>
    <t>GRADBENA DELA</t>
  </si>
  <si>
    <t>D1.1</t>
  </si>
  <si>
    <r>
      <t>Odstranitev zgornjega sloja obst. makadamske ceste in vzpostavitev v prvotno stanje po končanih delih; izkop jarka širine dna 0,7 m in globine med 0,9 in 1,0 m v terenu III.ktg z odlaganjem materiala na stalno deponijo;</t>
    </r>
    <r>
      <rPr>
        <sz val="10"/>
        <rFont val="Calibri"/>
        <family val="2"/>
        <charset val="238"/>
      </rPr>
      <t xml:space="preserve"> dobava, izdelava in utrditev peščene posteljice fi 0-4 mm deb. 5 cm ter obsip cone cevi do višine 20 cm nad temenom z enakim materialom. </t>
    </r>
  </si>
  <si>
    <t>D2.0</t>
  </si>
  <si>
    <t>VODOVODNI MATERIAL</t>
  </si>
  <si>
    <t>D2.1</t>
  </si>
  <si>
    <t>Cestna kapa</t>
  </si>
  <si>
    <t>D2.2</t>
  </si>
  <si>
    <t>Podložni obroč</t>
  </si>
  <si>
    <t>D2.3</t>
  </si>
  <si>
    <t>Vgradna armatura</t>
  </si>
  <si>
    <t>D2.4</t>
  </si>
  <si>
    <t>Univerzalni navrtni zasun na obst. vodovodno cev (profil preveriti na terenu)</t>
  </si>
  <si>
    <t>D2.5</t>
  </si>
  <si>
    <t>Zmanjševalni kos d50/d32</t>
  </si>
  <si>
    <t>D2.6</t>
  </si>
  <si>
    <t>Spojka ločna za PE cev d32</t>
  </si>
  <si>
    <t>D2.7</t>
  </si>
  <si>
    <t>Cev PE d32, PE100/PN12,5, priključna cev</t>
  </si>
  <si>
    <t>D2.8</t>
  </si>
  <si>
    <t>Reducirna spojka d35/d25</t>
  </si>
  <si>
    <t>D2.9</t>
  </si>
  <si>
    <t>Dobava in vgrajevanje tipskega termo jaška s krogelnim ventilom, kolenom s privijalom, reducirnim ventilom, vodomerno spojko in vodomerno uro</t>
  </si>
  <si>
    <t>D2.10</t>
  </si>
  <si>
    <t>V jašku se vgradi iztočna pipa za priklop vrtne cevi</t>
  </si>
  <si>
    <t>D2.11</t>
  </si>
  <si>
    <t>Razvod vodovoda do bivalnega kontejnerja s sanitarijami (WC + umivalnik)</t>
  </si>
  <si>
    <t>D2.12</t>
  </si>
  <si>
    <t>Trak PVC z napisom "VODOVOD"</t>
  </si>
  <si>
    <t>D2.13</t>
  </si>
  <si>
    <t>Spojni in tesnilni materIal material</t>
  </si>
  <si>
    <t>- 5 % vrednosti materiala</t>
  </si>
  <si>
    <t>D3.0</t>
  </si>
  <si>
    <t>D3.1</t>
  </si>
  <si>
    <t>Montaža vodovodnega priključka vključno z izpiranjem in tlačnim preizkusom</t>
  </si>
  <si>
    <t>D3.2</t>
  </si>
  <si>
    <t>Prevoz vodovodnega materiala</t>
  </si>
  <si>
    <t>-ocena</t>
  </si>
  <si>
    <t>D3.3</t>
  </si>
  <si>
    <t>Ostalo-ocena, 10 % montažnih del</t>
  </si>
  <si>
    <t>VODOVODNI PRIKLJUČEK DO ČN SKUPAJ:</t>
  </si>
  <si>
    <t>E.</t>
  </si>
  <si>
    <t>ZAŠČITNA OGRAJA</t>
  </si>
  <si>
    <t>E1.0</t>
  </si>
  <si>
    <t>Zaščitna panelna ograja višine 2,0 m. Ograja mora biti vroče cinkana in plastificirana v zeleni barvi. Postavka zajema vsa dela (izkop za stebre ograje, betoniranje le teh…). Upoštevati vsa pomožna dela.</t>
  </si>
  <si>
    <t>E2.0</t>
  </si>
  <si>
    <t>Dvokrilna vrata s svetlo odprtino 4,00 m. Vrata morajo biti vroče cinkana in plastificirana v zeleni barvi. Upoštevati vsa pomožna dela.</t>
  </si>
  <si>
    <t>ZAŠČITNA OGRAJA SKUPAJ:</t>
  </si>
  <si>
    <t>F.</t>
  </si>
  <si>
    <t>OSTALO (dobava in montaža)</t>
  </si>
  <si>
    <t>F1.0</t>
  </si>
  <si>
    <t>Informacijska tabla nameščena na zaščitno ograjo pri vhodu na ČN s podatki o napravi in oznako "Prepovedan vhod nepooblaščenim osebam"</t>
  </si>
  <si>
    <t>F2.0</t>
  </si>
  <si>
    <t>Gasilni aparat</t>
  </si>
  <si>
    <t>F3.0</t>
  </si>
  <si>
    <t>Omarica s kompletom prve pomoči</t>
  </si>
  <si>
    <t>F4.0</t>
  </si>
  <si>
    <t>20 m fleksibilne cevi na kolutu</t>
  </si>
  <si>
    <t>F5.0</t>
  </si>
  <si>
    <t>Lopata, grablje, kramp</t>
  </si>
  <si>
    <t>OSTALO SKUPAJ:</t>
  </si>
  <si>
    <t>ČISTILNA NAPRAVA SKUPAJ:</t>
  </si>
  <si>
    <t>IZTOČNI KANAL IZ ČN S PONIKOVALNICO</t>
  </si>
  <si>
    <t>ozn.</t>
  </si>
  <si>
    <t>postavka / enota</t>
  </si>
  <si>
    <t>Priprava gradbišča z vsemi potrebnimi deli in materiali</t>
  </si>
  <si>
    <t>Zakoličba osi kanala in vogalov ponikovalnice, trasna in višinska navezava količkov</t>
  </si>
  <si>
    <t>Zavarovanje zakoličbe s trikotniki iz letev</t>
  </si>
  <si>
    <t>Postavitev gradbenih profilov iz desk na lesenih količkih z niveliranjem in zapisom oznak</t>
  </si>
  <si>
    <t>Strojni izkop materiala III.ktg za gradbeno jamo iztočnega kanala in ponikovalnice z odmetom na rob.</t>
  </si>
  <si>
    <r>
      <t xml:space="preserve">Nabava, montaža in demontaža dvostranskega opaža za razpiranje gradbene jame širine </t>
    </r>
    <r>
      <rPr>
        <sz val="10"/>
        <rFont val="Calibri"/>
        <family val="2"/>
        <charset val="238"/>
      </rPr>
      <t>1.2m; širina rova vključuje tudi debelino opaža</t>
    </r>
  </si>
  <si>
    <t>Ročno planiranje in strojno utrjevanje dna gradbene jame po globonski zakoličbi nivelete s točnostjo +-2 cm</t>
  </si>
  <si>
    <t>Nabava, dobava in vgradnja peščenega materiala granulacije 0-16mm za zasip cevi v opaženem izkopu v coni cevovoda v deb. 30cm nad temenom cevi s komprimacijo z lahkimi komprimacijskimi sredstvi do 95% SPP v slojih debeline do 15cm</t>
  </si>
  <si>
    <t>Dovoz materiala in zasip cevi v opaženem izkopu izven cone cevovoda (z izkopanim materialom, če je primeren), v plasteh deb. 20cm in komprimacija z lahkimi komprimacijskimi sredstvi do naravne zbitosti tal</t>
  </si>
  <si>
    <t>Nabava, dobava in vgradnja peščenega materiala granulacije 0-16mm za izdelavo peščenega filtra ponikovalnice deb. 20cm</t>
  </si>
  <si>
    <t>Nabava, dobava in vgradnja kamnitega materiala deb. 25-80mm za izvedbo kamnitega polnila ponikovalnice, višina zasipa je 2,5m</t>
  </si>
  <si>
    <t>Zasip nad kamnitim polnilom ponikovalnice z izkopanim materialom višine 80cm</t>
  </si>
  <si>
    <t>B.11.0</t>
  </si>
  <si>
    <t>Nakladanje in odvoz viška (eventuelnega) materiala na trajno deponijo "Komunala Trebnje, ZBIRNI CENTER GLOBOKO, Hudeje 40, Trebnje",  z vsemi deli in stroški na deponiji</t>
  </si>
  <si>
    <t>Črpanje talne vode iz gradbene jame v času izvajanja del v talni vodi. Izvajalec je dolžan določiti mesto iztoka vode v dogovoru z nadzornim inženirjem.</t>
  </si>
  <si>
    <t>B13.0</t>
  </si>
  <si>
    <t>Humusiranje v deb. 20 cm in strojno-ročno planiranje nad kanalom do obst. terena in na koto platoja zunanje ureditve ČN (nad HQ100) na dponikovalnico ter zatravitev splaniranih površin po končanih delih s travno mešanico</t>
  </si>
  <si>
    <t>Nabava, dobava in vgraditev peščenega materiala granulacije od 0 do 16mm za peščeno ležišče cevi deb. 13cm pod cevjo DN 250mm, s predhodno poravnavo dna kanala na kote iz vzdolžnega profila s strojnim nabijanjem do 95% po Proctorju in izravnavo s točnostjo +- 1,0cm</t>
  </si>
  <si>
    <t xml:space="preserve">Nabava, transport in montaža kanalizacijskih cevi (temenska nosilnost SN 8), skupaj s tesnili, na posteljico z nakladanjem in prenosom do mesta vgraditve. V ceno je vključena vsa potrebna priprava (rezanje cevi, obdelav koncev in podobno), kakor tudi vse ostalo potrebno delo-kot je izvedba priključka na merilni jašek (prehod tlačnega voda na kanal iz PE DN250mm) in material. </t>
  </si>
  <si>
    <t>- PE cev DN 250mm, SN8 ali ekvivalent</t>
  </si>
  <si>
    <t>Nabava, dobava in vgraditev drenažne cevi profila DN 250mm; izvedba prehoda iz kanala PE cevi DN250mm na drenažno cev</t>
  </si>
  <si>
    <t>Nabava, dobava in vgraditev goetekstila (200g/m2) po obodu ponikovalce do višine 2,50m (prekritje kamnitega polnila)</t>
  </si>
  <si>
    <t>Nabava, dobava in vgraditev kontrolnega vodnjaka iz JC DN 100mm, perforacija cevi na dolžini l=2,40m, z izvedeno varnostno kapo nad terenom</t>
  </si>
  <si>
    <t>ZAKLJUČNA IN OSTALA DELA</t>
  </si>
  <si>
    <t>Čiščenje gradbišča po končanih delih</t>
  </si>
  <si>
    <t>Izdelava geodetskega posnetka izvedene kanalizacije in ponikovalnice</t>
  </si>
  <si>
    <t>E3.0</t>
  </si>
  <si>
    <t>Snemanje izgrajene kanalizacije z video kamero</t>
  </si>
  <si>
    <t>E4.0</t>
  </si>
  <si>
    <t>Preizkus tesnosti kanala po standardu SIST EN 1610</t>
  </si>
  <si>
    <t>- PE (ali ekvivalent) cev DN 250mm, SN8</t>
  </si>
  <si>
    <t>E5.0</t>
  </si>
  <si>
    <t>Ostala nepredvidena in zaključna dela</t>
  </si>
  <si>
    <t>(ocena, 10% vseh zaključnih  del)</t>
  </si>
  <si>
    <t>ZAKLJUČNA IN OSTALA DELA SKUPAJ:</t>
  </si>
  <si>
    <t>IZTOČNI KANAL IN PONIKOVALNICA SKUPAJ:</t>
  </si>
  <si>
    <t>KANALI ZA ODVOD KOMUNALNE ODPADNE VODE</t>
  </si>
  <si>
    <t>1.1</t>
  </si>
  <si>
    <t>KANAL K1.0</t>
  </si>
  <si>
    <t>1.1.1</t>
  </si>
  <si>
    <t>KANALA K1.1 in K1.2</t>
  </si>
  <si>
    <t>1.2</t>
  </si>
  <si>
    <t>KANAL K2.0</t>
  </si>
  <si>
    <t>1.2.1</t>
  </si>
  <si>
    <t>KANAL K2.1</t>
  </si>
  <si>
    <t>1.2.2</t>
  </si>
  <si>
    <t>KANAL K2.2</t>
  </si>
  <si>
    <t>1.2.3</t>
  </si>
  <si>
    <t>KANAL K2.3</t>
  </si>
  <si>
    <t>2.1</t>
  </si>
  <si>
    <t>KANAL M1.0 s kanalom M1.1</t>
  </si>
  <si>
    <t>2.2</t>
  </si>
  <si>
    <t>KANAL M2.0 s kanalom M2.1</t>
  </si>
  <si>
    <t>KANALI KOMUNALNIH ODPADNIH VOD</t>
  </si>
  <si>
    <t>ZEMELJSKA IN ASFALTERSKA DELA</t>
  </si>
  <si>
    <t>skupaj kanali komunalnih odpadnih vod</t>
  </si>
  <si>
    <t>KANALI PADAVINSKIH ODPADNIH VODA</t>
  </si>
  <si>
    <t>2.1.2</t>
  </si>
  <si>
    <t>skupaj kanali padavinskih odpadnih vod</t>
  </si>
  <si>
    <t>vse skupaj</t>
  </si>
  <si>
    <t>končna vrednost</t>
  </si>
  <si>
    <t>(ocena 5% vseh pripravljalnih del)</t>
  </si>
  <si>
    <t>Zakoličba osi kanala, trasna in višinska navezava količkov</t>
  </si>
  <si>
    <t>Cela zapora lokalne ceste na celotni dolžini kanala (upoštevajoč vzporedni potek kanala M1.0)</t>
  </si>
  <si>
    <r>
      <t xml:space="preserve">Ostala dela, kot so: </t>
    </r>
    <r>
      <rPr>
        <sz val="10"/>
        <rFont val="Calibri"/>
        <family val="2"/>
        <charset val="238"/>
      </rPr>
      <t xml:space="preserve"> zakoličba obstoječih komunalnih vodov, zaščita le-teh, eventualna prestavitev ter nadzor nad izvedbo križanj s strani upravljalca obst. vodov; zavarovanje gradbišča med gradnjo vključno s pridobitvijo dovoljenja za zaporo ceste, s postavitvijo in odstranitvijo prometne signalizacije, stroški odškodnine in druga nepredvidena dela</t>
    </r>
  </si>
  <si>
    <t>(ocena 20% vseh pripravljalnih del)</t>
  </si>
  <si>
    <t>ZEMELJSKA  IN ASFALTERSKA DELA</t>
  </si>
  <si>
    <t>Strojni odriv humusa deb. 20cm z odlaganjem na rob gradbene jame</t>
  </si>
  <si>
    <t>Strojni izkop tamponskega nasutja v deb. 20-40cm v širini predvidene gradbene jame z nakladanjem na kamion in odvozom na trajno deponijo "Komunala Trebnje, ZBIRNI CENTER GLOBOKO, Hudeje 40, Trebnje " z vsemi deli in stroški na deponiji</t>
  </si>
  <si>
    <t>Strojni opaženi izkop materiala III.ktg za gradbeno jamo kanalizacijskih cevi in montažo revizijskih jaškov. Predvidena je izvedba rova z vertikalnimi stranicami ter  z razširitvijo rova na mestih montaže revizijskih jaškov z nakladanjem materiala na kamion in odvozom na trajno deponijo "Komunala Trebnje, ZBIRNI CENTER GLOBOKO, Hudeje 40, Trebnje", z vsemi deli in stroški na deponiji</t>
  </si>
  <si>
    <r>
      <t>Strojni široki izkop materiala V.ktg (</t>
    </r>
    <r>
      <rPr>
        <i/>
        <sz val="10"/>
        <rFont val="Calibri"/>
        <family val="2"/>
        <charset val="238"/>
      </rPr>
      <t>potrebno pikiranje (apnenec), glej geološko poročilo</t>
    </r>
    <r>
      <rPr>
        <sz val="10"/>
        <rFont val="Calibri"/>
        <family val="2"/>
        <charset val="238"/>
      </rPr>
      <t>) za gradbeno jamo kanalizacijskih cevi in montažo revizijskih jaškov.</t>
    </r>
    <r>
      <rPr>
        <u/>
        <sz val="10"/>
        <rFont val="Calibri"/>
        <family val="2"/>
        <charset val="238"/>
      </rPr>
      <t xml:space="preserve"> Predvidena je izvedba širokega izkopa rova s širino dna 60cm in z naklonom brežin izkopa 66st </t>
    </r>
    <r>
      <rPr>
        <sz val="10"/>
        <rFont val="Calibri"/>
        <family val="2"/>
        <charset val="238"/>
      </rPr>
      <t>ter  z razširitvijo rova na mestih montaže revizijskih jaškov z nakladanjem materiala na kamion in odvozom na trajno deponijo "Komunala Trebnje, ZBIRNI CENTER GLOBOKO, Hudeje 40, Trebnje", z vsemi deli in stroški na deponiji</t>
    </r>
  </si>
  <si>
    <t>Nabava, dobava in vgradnja peščenega materiala granulacije 0-16mm za zasip cevi v opaženem in širokem izkopu v coni cevovoda v deb. 30cm nad temenom cevi s komprimacijo z lahkimi komprimacijskimi sredstvi do 95% SPP v slojih debeline do 15cm</t>
  </si>
  <si>
    <t>Dovoz materiala in zasip cevi v opaženem in širokem izkopu izven cone cevovoda (z izkopanim materialom, če je primeren), v plasteh deb. 20cm in komprimacija z lahkimi komprimacijskimi sredstvi do naravne zbitosti tal</t>
  </si>
  <si>
    <t>Humusiranje v deb. 20cm in strojno-ročno planiranje trase ter zatravitev splaniranih površin po končanih delih s travno mešanico (vzpostavitev prvotnega stanja)</t>
  </si>
  <si>
    <t>OPOMBA: POSTAVKA ZAJEMA TUDI KOLIČINO ZA IZVEDBO PADAVINSKEGA KANALA M1.1</t>
  </si>
  <si>
    <t>-rezanje</t>
  </si>
  <si>
    <t>-rušenje</t>
  </si>
  <si>
    <t>B14.0</t>
  </si>
  <si>
    <t>Nabava, dobava in vgradnja tamponskega drobljenca 0/45mm v deb. 22cm za izvedbo zgornjega ustroja projektiranega cestišča, s komprimacijo do zbitosti 95% po Proctorju. Pri vgradnji je treba upoštevati, da bo višina tamponskega sloja nižja od predvidene deb. asfalta</t>
  </si>
  <si>
    <t>B14.1</t>
  </si>
  <si>
    <t>Nabava, dobava in vgradnja posteljice s kamnitega materiala do fi 63mm v deb. 21cm za izvedbo spodnjega ustroja projektiranega cestišča z uvaljanjem do predpisane zbitosti</t>
  </si>
  <si>
    <t>B15.0</t>
  </si>
  <si>
    <t>Brazdanje obst. (preostalega) sloja asfaltne površine in priprava na izvedbo nove preplastitve ceste</t>
  </si>
  <si>
    <t>B16.0</t>
  </si>
  <si>
    <t>Dobava in transport materiala ter izdelava asfaltnih površin s priključevanjem na obst. uvoze do objektov, vključno z vsemi deli (preplasti se celotna širina cesta)</t>
  </si>
  <si>
    <t>-bitumenski beton AC8surf, TSC 06.300/06.411:2009; debeline 4cm</t>
  </si>
  <si>
    <t>-bitumenski drobljenec AC22base, TSC 06.300/06.411:2009; debeline 6cm.</t>
  </si>
  <si>
    <t>B17.0</t>
  </si>
  <si>
    <t xml:space="preserve">Vzdrževanje vseh prekopanih javnih površin v času od rušitve asfalta do vzpostavitve v prvotno stanje (protiprašna zaščita, dosip udarnih jam, utrjevanje in planiranje, vključno z dobavo materiala in delom </t>
  </si>
  <si>
    <t>B18.0</t>
  </si>
  <si>
    <r>
      <t>Ostala zemeljska dela, kot so: ročni izkop pri križanju obst. komunalnih vodov in tam kjer strojni izkop ni mogoč, podpiranje vodov pri križanjih, križanje vodov, križanje ostalih neevidentiranih vodov,</t>
    </r>
    <r>
      <rPr>
        <sz val="10"/>
        <rFont val="Calibri"/>
        <family val="2"/>
        <charset val="238"/>
      </rPr>
      <t xml:space="preserve"> ter ostala manjša dela</t>
    </r>
  </si>
  <si>
    <t>(ocena 10% vseh zemeljskih del)</t>
  </si>
  <si>
    <t xml:space="preserve">Nabava, transport in montaža kanalizacijskih cevi (temenska nosilnost SN 8), skupaj s tesnili, na posteljico z nakladanjem in prenosom do mesta vgraditve. V ceno je vključena vsa potrebna priprava (rezanje cevi, obdelav koncev in podobno), kakor tudi vse ostalo potrebno delo in material. </t>
  </si>
  <si>
    <t>peščena posteljica:</t>
  </si>
  <si>
    <t>Nabav, dobava in razvoz (prenos) vzdolž gradbene jame ter vgradnja montažno revizijskih in priključnih jaškov iz PE (ali ekvivalent) DN 1000mm na kanalu fi 250mm z vgrajenimi muldami, vtoki in iztoki, vključno z okroglimi povoznimi pokrovi iz nodularne litine DN 600m (nosilnosti 400kN v cesti in 250kN v zelenih površinah) z betonskim vencem skupnega profila 1000mm. Jašek se postavi na podložni beton C 16/20.</t>
  </si>
  <si>
    <t>- globina h=1,5-2,0m (J8, J9)</t>
  </si>
  <si>
    <t>- globina h=nad 3.0m (J1 - J3, J5)</t>
  </si>
  <si>
    <t>Nabav, dobava in razvoz (prenos) vzdolž gradbene jame ter vgradnja montažno revizijskih priključno kaskadnih jaškov iz PE (ali ekvivalent) DN 1000mm na kanalu fi 250mm z vgrajenimi muldami, vtoki in iztoki, vključno z okroglimi povoznimi pokrovi iz nodularne litine DN 600m (nosilnosti 400kN v cesti in 250kN v zelenih površinah) z betonskim vencem skupnega profila 1000mm. Jašek se postavi na podložni beton C 16/20.</t>
  </si>
  <si>
    <t>- globina h=3,62m  (J4); vtok kanala K1.1, h=2,07m</t>
  </si>
  <si>
    <t>- globina h=2,71m  (J6); vtok kanala K2.0, h=0,48m</t>
  </si>
  <si>
    <t>- globina h=2,19m  (J7); kaskada h=0,62m + vtok kanala K1.2 (h=0,0m)</t>
  </si>
  <si>
    <t>Izvedba hišnih priključkov iz cevi PVC (ali ekvivalent) DN 160mm, vključno z vsemi ostalimi deli. Točne lokacije HP so že bile dogovorjene skupaj z naročnikom in lastnikom priključka ter so prikazane v situacijah.</t>
  </si>
  <si>
    <t>-HP1-HP6 (HP4 + HP5 je skupni priključek)</t>
  </si>
  <si>
    <t>-T komad DN200/160mm za priključitev cevi hišnega priključka direktno na cev zbirnega kanala; po potrebi skupaj s fazonskim komadom-koleno DN160mm za izvedbo loma trase (kot loma 22°, 30°, 45°, odvisno od situacije na posamezni lokaciji priključka)</t>
  </si>
  <si>
    <t xml:space="preserve">-jašek za hišni priključek, PVC (ali ekvivalent) DN 600mm s tesnilom in s pokrovom nosilnosti 200kN  </t>
  </si>
  <si>
    <t xml:space="preserve">Ostala gradbena dela, kot so priključitev na vtočni jašek pred črpališčem, priključitev kanalov 1.1, 1.2 in 2.0, priključitev cevovodov hišnih priključkov iz PVC (ali ekvivalent) DN 160mm ter druga manjša dela                                            </t>
  </si>
  <si>
    <t>(ocena 10% vseh gradbenih del)</t>
  </si>
  <si>
    <t>Izdelava geodetskega posnetka izvedene kanalizacije</t>
  </si>
  <si>
    <t>- PVC (ali ekvivalent) cev DN 160mm, SN8</t>
  </si>
  <si>
    <t>Preizkus tesnosti revizijskih jaškov po standardu SIST EN 1610</t>
  </si>
  <si>
    <t>- PE DN 1000mm (ali ekvivalent)</t>
  </si>
  <si>
    <t>- povp. h=2,77m</t>
  </si>
  <si>
    <t>- PVC DN 600mm (eli ekvivalent)</t>
  </si>
  <si>
    <t>- povp. h=1,20m</t>
  </si>
  <si>
    <t>E6.0</t>
  </si>
  <si>
    <t>(ocena 10% vseh zaključnih  del)</t>
  </si>
  <si>
    <t>Cela zapora lokalne ceste na celotni dolžini kanala</t>
  </si>
  <si>
    <t>Rezanje in rušenje asfaltiranih površin, nakladanje in odvoz na deponijo</t>
  </si>
  <si>
    <t>B12.1</t>
  </si>
  <si>
    <t>Dobava in transport materiala ter izdelava asfaltnih površin s priključevanjem na obst. uvoze do objektov, vključno z vsemi deli (preplasti se cela cesta)</t>
  </si>
  <si>
    <t>- globina h=2,02 (J10)</t>
  </si>
  <si>
    <t>- globina h=2,55m (J11)</t>
  </si>
  <si>
    <t>-HP7 na kanalu K1.1</t>
  </si>
  <si>
    <t>-HP8 in HP9 na kanalu K1.2</t>
  </si>
  <si>
    <t xml:space="preserve">Ostala gradbena dela, kot so priključitev cevovodov hišnih priključkov iz PVC (ali ekvivalent) DN 160mm ter druga manjša dela                                            </t>
  </si>
  <si>
    <t>-h=2,02 (2,52)m</t>
  </si>
  <si>
    <t>Cela zapora lokalne ceste na celotni dolžini kanala (upoštevajoč vzporedni potek kanala M2.0)</t>
  </si>
  <si>
    <t>OPOMBA: POSTAVKA ZAJEMA TUDI KOLIČINO ZA IZVEDBO PADAVINSKEGA KANALA M2.0</t>
  </si>
  <si>
    <t>- globina h=2,0-2,5m (J12, J14, J15, J17)</t>
  </si>
  <si>
    <t>- globina h=1,87m  (J13); vtok kanala K2.3, h=0,17m</t>
  </si>
  <si>
    <t>- globina h=2,28m  (J16); vtok kanala K2.1, h=0,20m</t>
  </si>
  <si>
    <t>- globina h=2,06m  (J18); vtok kanala K2.2, h=0,40m</t>
  </si>
  <si>
    <t>-HP10-HP17 (HP10 + HP11 je skupni priključek)</t>
  </si>
  <si>
    <t xml:space="preserve">Ostala gradbena dela, kot so priključitev kanalov K2.3, K2.1 in K2.2, priključitev cevovodov hišnih priključkov iz PVC (ali ekvivalent) DN 160mm ter druga manjša dela                                            </t>
  </si>
  <si>
    <t>- povp. h=2,20m</t>
  </si>
  <si>
    <t xml:space="preserve">Cela zapora lokalne ceste na celotni dolžini kanala </t>
  </si>
  <si>
    <t>- globina h=1,5-2,0m (J19-J20, J22-J23)</t>
  </si>
  <si>
    <t>- globina h=2,24m (J21)</t>
  </si>
  <si>
    <t>-HP18 - HP22</t>
  </si>
  <si>
    <t>- povp. h=1,90m</t>
  </si>
  <si>
    <t>Cela zapora lokalne ceste na celotni dolžini kanala (upoštevajoč vzporedni potek kanala M2.1)</t>
  </si>
  <si>
    <r>
      <t xml:space="preserve">Ostala dela, kot so: </t>
    </r>
    <r>
      <rPr>
        <sz val="10"/>
        <rFont val="Calibri"/>
        <family val="2"/>
        <charset val="238"/>
      </rPr>
      <t xml:space="preserve"> zavarovanje gradbišča med gradnjo vključno s pridobitvijo dovoljenja za zaporo ceste, s postavitvijo in odstranitvijo prometne signalizacije, stroški odškodnine in druga nepredvidena dela</t>
    </r>
  </si>
  <si>
    <t>- globina h=1,81m (J24)</t>
  </si>
  <si>
    <t>- globina h=2,0-2,5m (J25, J27)</t>
  </si>
  <si>
    <t>- globina h=2,19m  (J26); kaskada, h=0,64m</t>
  </si>
  <si>
    <t>-HP23-HP24</t>
  </si>
  <si>
    <t>- povp. h=1,68m</t>
  </si>
  <si>
    <t>- CEVNI LOM PE DN 250mm, 45st</t>
  </si>
  <si>
    <t>- CEVNI LOM PE DN 250mm, 30st</t>
  </si>
  <si>
    <t>- globina h=1,5-2,0m (J28-J30)</t>
  </si>
  <si>
    <t>-HP25 in HP26</t>
  </si>
  <si>
    <t>- povp. h=1,65m</t>
  </si>
  <si>
    <t>KANALA M1.0 in M1.1</t>
  </si>
  <si>
    <r>
      <t>Cela zapora lokalne ceste na celotni dolžini kanala</t>
    </r>
    <r>
      <rPr>
        <i/>
        <sz val="10"/>
        <rFont val="Calibri"/>
        <family val="2"/>
        <charset val="238"/>
      </rPr>
      <t xml:space="preserve"> (upoštevano v popisu kanala K1.0)</t>
    </r>
  </si>
  <si>
    <r>
      <t>Strojni široki izkop materiala V.ktg (</t>
    </r>
    <r>
      <rPr>
        <i/>
        <sz val="10"/>
        <rFont val="Calibri"/>
        <family val="2"/>
        <charset val="238"/>
      </rPr>
      <t>potrebno pikiranje, glej geološko poročilo</t>
    </r>
    <r>
      <rPr>
        <sz val="10"/>
        <rFont val="Calibri"/>
        <family val="2"/>
        <charset val="238"/>
      </rPr>
      <t>) za gradbeno jamo kanalizacijskih cevi in montažo revizijskih jaškov. Predvidena je izvedba rova z naklonom izkopa 66 st ter  z razširitvijo rova na mestih montaže revizijskih jaškov z nakladanjem materiala na kamion in odvozom na trajno deponijo "Komunala Trebnje, ZBIRNI CENTER GLOBOKO, Hudeje 40, Trebnje", z vsemi deli in stroški na deponiji</t>
    </r>
  </si>
  <si>
    <r>
      <t xml:space="preserve">Nabava, montaža in demontaža dvostranskega opaža za razpiranje gradbene jame širine </t>
    </r>
    <r>
      <rPr>
        <sz val="10"/>
        <rFont val="Calibri"/>
        <family val="2"/>
        <charset val="238"/>
      </rPr>
      <t>1.20 (1,60)m; širina rova vključuje tudi debelino opaža</t>
    </r>
  </si>
  <si>
    <t>OPOMBA: DEL KOLIČINE OPAŽA JE UPOŠTEVAN V KANALIH K1.0, K1.1 in K2.0</t>
  </si>
  <si>
    <t>OPOMBA: KOLIČINE SO ZAJETE V POPISU KANALA K1.0 in K2.0</t>
  </si>
  <si>
    <t>Rušenje obst. požiralnikov, nakladanje in odvoz na trajno deponijo.</t>
  </si>
  <si>
    <t>B15.1</t>
  </si>
  <si>
    <t xml:space="preserve">Nabava, transport in montaža kanalizacijskih cevi, skupaj s tesnili, na posteljico z nakladanjem in prenosom do mesta vgraditve. V ceno je vključena vsa potrebna priprava, kakor tudi vse ostalo potrebno delo in material. </t>
  </si>
  <si>
    <t>- BC DN 300mm; kanal M1.1</t>
  </si>
  <si>
    <t>- ABC DN 600mm; kanal M1.0</t>
  </si>
  <si>
    <t>Nabav, dobava in razvoz (prenos) vzdolž gradbene jame ter vgradnja montažno revizijskih in priključnih jaškov iz ABC DN 1000mm na kanalu fi 300mm z vgrajenimi muldami, vtoki in iztoki, vključno z okroglimi povoznimi pokrovi iz nodularne litine DN 600m (nosilnosti 400kN v cesti in 250kN v zelenih površinah) z betonskim vencem skupnega profila 1000mm. Jašek se postavi na podložni beton C 16/20.</t>
  </si>
  <si>
    <t>- globina h=1,78m (Jm13)</t>
  </si>
  <si>
    <t>Nabav, dobava in razvoz (prenos) vzdolž gradbene jame ter vgradnja montažno revizijskih priključno kaskadnih jaškov iz ABC DN 1000mm na kanalu fi 600mmz vgrajenimi muldami, vtoki in iztoki, vključno z okroglimi povoznimi pokrovi iz nodularne litine DN 600m (nosilnosti 400kN v cesti in 250kN v zelenih površinah) z betonskim vencem skupnega profila 1000mm. Jašek se postavi na podložni beton C 16/20.</t>
  </si>
  <si>
    <t>- globina h=2,19m  (J1m); vtok kanala M1.1, BC DN 300mm, h=0,15m</t>
  </si>
  <si>
    <t>- globina h=2,27m  (Jm2); vtok kanala M2.0, ABC DN 600mm, h=0,15m</t>
  </si>
  <si>
    <t>Dobava, transport in vgradnja tipskega požiralnika s  peskolovom iz PVC DN 400mm (h=1,50m) s povozno LTŽ vtočno rešetko in iztočno cevjo PVC DN 200mm</t>
  </si>
  <si>
    <t>-požiralnik s peskolovom (pož1 in pož 9)</t>
  </si>
  <si>
    <t>Izdelava (po detajlu) iztočne glave na kanalu iz ABC DN 600mm (kanal M1.0) na iztoku v ponikovalnico. Postavka zajema nabavo, dobavo in vgradnjo vsega materiala za izvedbo (beton C25/30, kamen deb. 30-40cm za zavarovanje brežin in oblogo tal iztočne glave, ploščati kamen za oblogo kril iztočne glave in povratno loputi DN 600mm iz nerjavečega materiala)</t>
  </si>
  <si>
    <t xml:space="preserve">Ostala gradbena delam kot so priključitev kanala M1.1, priključitev cevovodov požiralniških zvez ter druga manjša dela                                            </t>
  </si>
  <si>
    <t>- BC DN 300mm</t>
  </si>
  <si>
    <t>- ABC DN 600mm</t>
  </si>
  <si>
    <t>- ABC DN 1000mm</t>
  </si>
  <si>
    <t>- povp. h=2,08m</t>
  </si>
  <si>
    <t>KANALA M2.0 in M2.1</t>
  </si>
  <si>
    <r>
      <t>Cela zapora lokalne ceste na celotni dolžini kanala</t>
    </r>
    <r>
      <rPr>
        <i/>
        <sz val="10"/>
        <rFont val="Calibri"/>
        <family val="2"/>
        <charset val="238"/>
      </rPr>
      <t xml:space="preserve"> (upoštevano v popisu kanala K2.0 in K2.2)</t>
    </r>
  </si>
  <si>
    <t>OPOMBA: DEL KOLIČINE OPAŽA JE UPOŠTEVAN V KANALIH K2.0 in K2.2</t>
  </si>
  <si>
    <t>OPOMBA: KOLIČINE SO ZAJETE V POPISU KANALA  K2.0 i K2.2</t>
  </si>
  <si>
    <t>B13.1</t>
  </si>
  <si>
    <t>OPOMBA: KOLIČINE SO ZAJETE V POPISU KANALA K2.0 in K2.2</t>
  </si>
  <si>
    <t>- ABC DN 500mm; kanal M2.0 in M2.1</t>
  </si>
  <si>
    <t>- ABC DN 600mm; kanal M2.0</t>
  </si>
  <si>
    <t>Nabav, dobava in razvoz (prenos) vzdolž gradbene jame ter vgradnja montažno revizijskih in priključnih jaškov iz ABC DN 1000mm na kanalu fi 500mm in fi 600mm z vgrajenimi muldami, vtoki in iztoki, vključno z okroglimi povoznimi pokrovi iz nodularne litine DN 600m (nosilnosti 400kN v cesti in 250kN v zelenih površinah) z betonskim vencem skupnega profila 1000mm. Jašek se postavi na podložni beton C 16/20.</t>
  </si>
  <si>
    <t>- globina h=1,5-2,0m (Jm11, Jm12)</t>
  </si>
  <si>
    <t>- globina h=2,0-2,5m (Jm4, Jm5, Jm10)</t>
  </si>
  <si>
    <t>- globina h=2,5-3,0m (Jm6)</t>
  </si>
  <si>
    <t>- globina h=nad 3.0m (Jm7)</t>
  </si>
  <si>
    <t>- globina h=2,89m  (Jm8); kaskada na kanalu ANC DN 600mm, h=0,80m</t>
  </si>
  <si>
    <t>- globina h=1,95m  (Jm9); sprememba profila kanala iz ABC DN 500mm na ABC DN 600mm; vtok kanala M2.1, ABC DN 500mm, h=0,36m</t>
  </si>
  <si>
    <t>-požiralnik s peskolovom (pož2-pož8, pož10-pož11)</t>
  </si>
  <si>
    <t xml:space="preserve">Ostala gradbena delam kot so priključitev kanala M2.1, priključitev cevovodov požiralniških zvez ter druga manjša dela                                            </t>
  </si>
  <si>
    <t>- ABC DN 500mm</t>
  </si>
  <si>
    <t>- povp. h=2,26m</t>
  </si>
  <si>
    <t xml:space="preserve">KANALI ZA ODVOD ODPADNE VODE </t>
  </si>
  <si>
    <t>ČN IN ČRPALIŠČE ( Z JAŠKI IN VTOČNIM KANALOM)</t>
  </si>
  <si>
    <t>KANAL K1.0 SKUPAJ:</t>
  </si>
  <si>
    <t>KANAL K1.1 IN K1.2 SKUPAJ:</t>
  </si>
  <si>
    <t>KANAL K2.0 SKUPAJ:</t>
  </si>
  <si>
    <t>KANAL K2.1 SKUPAJ:</t>
  </si>
  <si>
    <t>KANAL K2.2 SKUPAJ:</t>
  </si>
  <si>
    <t>KANAL K2.3 SKUPAJ:</t>
  </si>
  <si>
    <t>KANAL M1.0 IN M1.1 SKUPAJ:</t>
  </si>
  <si>
    <t>KANAL M2.0 IN M2.1 SKUPAJ:</t>
  </si>
  <si>
    <t>PROJEKTANSTKI NADZOR  (ocena 10 ur)</t>
  </si>
  <si>
    <t>PROJEKTANSTKI NADZOR (ocena 10 ur)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</si>
</sst>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0.00\ [$EUR]"/>
    <numFmt numFmtId="165" formatCode="_-* #,##0.00\ &quot;SIT&quot;_-;\-* #,##0.00\ &quot;SIT&quot;_-;_-* &quot;-&quot;??\ &quot;SIT&quot;_-;_-@_-"/>
    <numFmt numFmtId="166" formatCode="_-* #,##0.00\ [$€-1]_-;\-* #,##0.00\ [$€-1]_-;_-* &quot;-&quot;??\ [$€-1]_-;_-@_-"/>
    <numFmt numFmtId="167" formatCode="#,##0.00\ _€"/>
    <numFmt numFmtId="168" formatCode="#,##0.00;[Red]#,##0.00"/>
    <numFmt numFmtId="169" formatCode="#,##0.00\ &quot;€&quot;"/>
    <numFmt numFmtId="170" formatCode="#,##0.0"/>
    <numFmt numFmtId="171" formatCode="0.0"/>
    <numFmt numFmtId="172" formatCode="#."/>
  </numFmts>
  <fonts count="71"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name val="Arial CE"/>
      <charset val="238"/>
    </font>
    <font>
      <b/>
      <sz val="12"/>
      <name val="Arial CE"/>
      <charset val="238"/>
    </font>
    <font>
      <sz val="10"/>
      <name val="Arial"/>
      <family val="2"/>
      <charset val="238"/>
    </font>
    <font>
      <sz val="10"/>
      <color indexed="10"/>
      <name val="Arial"/>
      <family val="2"/>
      <charset val="238"/>
    </font>
    <font>
      <b/>
      <sz val="10"/>
      <name val="Arial"/>
      <family val="2"/>
      <charset val="238"/>
    </font>
    <font>
      <b/>
      <sz val="11"/>
      <color indexed="8"/>
      <name val="Arial"/>
      <family val="2"/>
      <charset val="238"/>
    </font>
    <font>
      <b/>
      <sz val="12"/>
      <name val="Arial"/>
      <family val="2"/>
      <charset val="238"/>
    </font>
    <font>
      <b/>
      <sz val="14"/>
      <name val="Arial"/>
      <family val="2"/>
      <charset val="238"/>
    </font>
    <font>
      <b/>
      <sz val="11"/>
      <name val="Arial"/>
      <family val="2"/>
      <charset val="238"/>
    </font>
    <font>
      <b/>
      <i/>
      <sz val="11"/>
      <name val="Arial"/>
      <family val="2"/>
      <charset val="238"/>
    </font>
    <font>
      <sz val="11"/>
      <name val="Arial"/>
      <family val="2"/>
      <charset val="238"/>
    </font>
    <font>
      <b/>
      <sz val="11"/>
      <name val="Arial"/>
      <family val="2"/>
    </font>
    <font>
      <sz val="11"/>
      <name val="Arial"/>
      <family val="2"/>
    </font>
    <font>
      <sz val="12"/>
      <color theme="1"/>
      <name val="Arial"/>
      <family val="2"/>
      <charset val="238"/>
    </font>
    <font>
      <i/>
      <sz val="11"/>
      <name val="Arial"/>
      <family val="2"/>
      <charset val="238"/>
    </font>
    <font>
      <sz val="12"/>
      <name val="Arial"/>
      <family val="2"/>
      <charset val="238"/>
    </font>
    <font>
      <b/>
      <i/>
      <u/>
      <sz val="12"/>
      <name val="Arial"/>
      <family val="2"/>
      <charset val="238"/>
    </font>
    <font>
      <b/>
      <sz val="11"/>
      <color theme="1"/>
      <name val="Arial"/>
      <family val="2"/>
      <charset val="238"/>
    </font>
    <font>
      <sz val="11"/>
      <name val="Arial CE"/>
      <family val="2"/>
      <charset val="238"/>
    </font>
    <font>
      <b/>
      <sz val="11"/>
      <name val="Arial CE"/>
      <charset val="238"/>
    </font>
    <font>
      <sz val="10"/>
      <name val="Arial CE"/>
      <family val="2"/>
      <charset val="238"/>
    </font>
    <font>
      <sz val="11"/>
      <color indexed="8"/>
      <name val="Arial"/>
      <family val="2"/>
      <charset val="238"/>
    </font>
    <font>
      <sz val="10"/>
      <color indexed="8"/>
      <name val="Arial"/>
      <family val="2"/>
      <charset val="238"/>
    </font>
    <font>
      <sz val="11"/>
      <color indexed="8"/>
      <name val="MS Sans Serif"/>
      <family val="2"/>
      <charset val="238"/>
    </font>
    <font>
      <sz val="11"/>
      <color rgb="FF000000"/>
      <name val="Arial"/>
      <family val="2"/>
      <charset val="238"/>
    </font>
    <font>
      <i/>
      <sz val="10"/>
      <name val="Arial"/>
      <family val="2"/>
      <charset val="238"/>
    </font>
    <font>
      <vertAlign val="superscript"/>
      <sz val="11"/>
      <color indexed="8"/>
      <name val="Arial"/>
      <family val="2"/>
      <charset val="238"/>
    </font>
    <font>
      <sz val="10"/>
      <color rgb="FF000000"/>
      <name val="Arial"/>
      <family val="2"/>
      <charset val="238"/>
    </font>
    <font>
      <sz val="10"/>
      <color theme="1"/>
      <name val="Arial"/>
      <family val="2"/>
      <charset val="238"/>
    </font>
    <font>
      <vertAlign val="superscript"/>
      <sz val="11"/>
      <color theme="1"/>
      <name val="Arial"/>
      <family val="2"/>
      <charset val="238"/>
    </font>
    <font>
      <i/>
      <sz val="11"/>
      <name val="Arial CE"/>
      <family val="2"/>
      <charset val="238"/>
    </font>
    <font>
      <i/>
      <sz val="11"/>
      <name val="Arial CE"/>
      <charset val="238"/>
    </font>
    <font>
      <sz val="11"/>
      <name val="Arial CE"/>
      <charset val="238"/>
    </font>
    <font>
      <u/>
      <sz val="11"/>
      <name val="Arial CE"/>
      <charset val="238"/>
    </font>
    <font>
      <i/>
      <sz val="11"/>
      <name val="Arial"/>
      <family val="2"/>
    </font>
    <font>
      <sz val="12"/>
      <name val="Arial CE"/>
      <family val="2"/>
      <charset val="238"/>
    </font>
    <font>
      <b/>
      <sz val="16"/>
      <name val="Arial CE"/>
      <family val="2"/>
      <charset val="238"/>
    </font>
    <font>
      <b/>
      <sz val="12"/>
      <name val="Arial CE"/>
      <family val="2"/>
      <charset val="238"/>
    </font>
    <font>
      <b/>
      <sz val="14"/>
      <name val="Arial CE"/>
      <family val="2"/>
      <charset val="238"/>
    </font>
    <font>
      <b/>
      <sz val="14"/>
      <name val="Arial CE"/>
      <charset val="238"/>
    </font>
    <font>
      <sz val="7"/>
      <name val="Arial"/>
      <family val="2"/>
      <charset val="238"/>
    </font>
    <font>
      <sz val="7"/>
      <name val="Arial CE"/>
      <family val="2"/>
      <charset val="238"/>
    </font>
    <font>
      <b/>
      <i/>
      <sz val="12"/>
      <name val="Arial CE"/>
      <charset val="238"/>
    </font>
    <font>
      <i/>
      <vertAlign val="superscript"/>
      <sz val="11"/>
      <name val="Arial"/>
      <family val="2"/>
      <charset val="238"/>
    </font>
    <font>
      <vertAlign val="superscript"/>
      <sz val="11"/>
      <name val="Arial"/>
      <family val="2"/>
      <charset val="238"/>
    </font>
    <font>
      <b/>
      <sz val="11"/>
      <name val="Arial CE"/>
      <family val="2"/>
      <charset val="238"/>
    </font>
    <font>
      <sz val="11"/>
      <color indexed="10"/>
      <name val="Arial CE"/>
      <family val="2"/>
      <charset val="238"/>
    </font>
    <font>
      <sz val="10"/>
      <name val="Calibri"/>
      <family val="2"/>
      <charset val="238"/>
    </font>
    <font>
      <vertAlign val="superscript"/>
      <sz val="10"/>
      <name val="Calibri"/>
      <family val="2"/>
      <charset val="238"/>
    </font>
    <font>
      <b/>
      <sz val="11"/>
      <color indexed="8"/>
      <name val="Arial CE"/>
      <family val="2"/>
      <charset val="238"/>
    </font>
    <font>
      <i/>
      <sz val="10"/>
      <name val="Calibri"/>
      <family val="2"/>
      <charset val="238"/>
    </font>
    <font>
      <sz val="10"/>
      <color indexed="10"/>
      <name val="Arial CE"/>
      <family val="2"/>
      <charset val="238"/>
    </font>
    <font>
      <vertAlign val="subscript"/>
      <sz val="10"/>
      <name val="Calibri"/>
      <family val="2"/>
      <charset val="238"/>
    </font>
    <font>
      <sz val="10"/>
      <name val="Calibri"/>
      <family val="2"/>
      <charset val="238"/>
      <scheme val="minor"/>
    </font>
    <font>
      <sz val="11"/>
      <color indexed="10"/>
      <name val="Calibri"/>
      <family val="2"/>
      <charset val="238"/>
      <scheme val="minor"/>
    </font>
    <font>
      <sz val="10"/>
      <color indexed="10"/>
      <name val="Calibri"/>
      <family val="2"/>
      <charset val="238"/>
      <scheme val="minor"/>
    </font>
    <font>
      <sz val="10"/>
      <color rgb="FFFF0000"/>
      <name val="Calibri"/>
      <family val="2"/>
      <charset val="238"/>
      <scheme val="minor"/>
    </font>
    <font>
      <sz val="11"/>
      <color rgb="FFFF0000"/>
      <name val="Arial CE"/>
      <family val="2"/>
      <charset val="238"/>
    </font>
    <font>
      <sz val="11"/>
      <name val="Calibri"/>
      <family val="2"/>
      <charset val="238"/>
      <scheme val="minor"/>
    </font>
    <font>
      <b/>
      <sz val="10"/>
      <name val="Calibri"/>
      <family val="2"/>
      <charset val="238"/>
      <scheme val="minor"/>
    </font>
    <font>
      <b/>
      <sz val="11"/>
      <name val="Calibri"/>
      <family val="2"/>
      <charset val="238"/>
      <scheme val="minor"/>
    </font>
    <font>
      <sz val="10"/>
      <color rgb="FF000000"/>
      <name val="Calibri"/>
      <family val="2"/>
      <charset val="238"/>
      <scheme val="minor"/>
    </font>
    <font>
      <i/>
      <sz val="10"/>
      <name val="Calibri"/>
      <family val="2"/>
      <charset val="238"/>
      <scheme val="minor"/>
    </font>
    <font>
      <sz val="10"/>
      <color indexed="8"/>
      <name val="Calibri"/>
      <family val="2"/>
      <charset val="238"/>
      <scheme val="minor"/>
    </font>
    <font>
      <u/>
      <sz val="10"/>
      <name val="Calibri"/>
      <family val="2"/>
      <charset val="238"/>
    </font>
    <font>
      <b/>
      <i/>
      <u/>
      <sz val="10"/>
      <name val="Arial"/>
      <family val="2"/>
      <charset val="238"/>
    </font>
    <font>
      <b/>
      <u/>
      <sz val="10"/>
      <name val="Arial"/>
      <family val="2"/>
      <charset val="238"/>
    </font>
    <font>
      <b/>
      <sz val="11"/>
      <color theme="1"/>
      <name val="Calibri"/>
      <family val="2"/>
      <charset val="238"/>
      <scheme val="minor"/>
    </font>
  </fonts>
  <fills count="8">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style="double">
        <color indexed="64"/>
      </top>
      <bottom style="thick">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44" fontId="1" fillId="0" borderId="0" applyFont="0" applyFill="0" applyBorder="0" applyAlignment="0" applyProtection="0"/>
    <xf numFmtId="0" fontId="3" fillId="0" borderId="0"/>
    <xf numFmtId="0" fontId="3" fillId="0" borderId="0"/>
    <xf numFmtId="0" fontId="5" fillId="0" borderId="0"/>
    <xf numFmtId="165" fontId="5" fillId="0" borderId="0" applyFont="0" applyFill="0" applyBorder="0" applyAlignment="0" applyProtection="0"/>
    <xf numFmtId="0" fontId="5" fillId="0" borderId="0"/>
    <xf numFmtId="0" fontId="5" fillId="0" borderId="0" applyFill="0" applyBorder="0"/>
    <xf numFmtId="0" fontId="5" fillId="0" borderId="0" applyFill="0" applyBorder="0"/>
  </cellStyleXfs>
  <cellXfs count="592">
    <xf numFmtId="0" fontId="0" fillId="0" borderId="0" xfId="0"/>
    <xf numFmtId="0" fontId="5" fillId="0" borderId="0" xfId="0" applyFont="1"/>
    <xf numFmtId="166" fontId="5" fillId="0" borderId="1" xfId="1" applyNumberFormat="1" applyFont="1" applyFill="1" applyBorder="1"/>
    <xf numFmtId="166" fontId="5" fillId="0" borderId="0" xfId="1" applyNumberFormat="1" applyFont="1" applyFill="1" applyBorder="1"/>
    <xf numFmtId="0" fontId="5" fillId="0" borderId="2" xfId="0" applyFont="1" applyBorder="1"/>
    <xf numFmtId="44" fontId="6" fillId="0" borderId="2" xfId="1" applyFont="1" applyFill="1" applyBorder="1"/>
    <xf numFmtId="44" fontId="5" fillId="0" borderId="0" xfId="1" applyFont="1" applyFill="1"/>
    <xf numFmtId="0" fontId="7" fillId="0" borderId="0" xfId="0" applyFont="1"/>
    <xf numFmtId="166" fontId="7" fillId="0" borderId="1" xfId="1" applyNumberFormat="1" applyFont="1" applyFill="1" applyBorder="1"/>
    <xf numFmtId="166" fontId="5" fillId="0" borderId="0" xfId="1" applyNumberFormat="1" applyFont="1" applyFill="1"/>
    <xf numFmtId="0" fontId="7" fillId="0" borderId="2" xfId="0" applyFont="1" applyBorder="1"/>
    <xf numFmtId="166" fontId="7" fillId="0" borderId="2" xfId="1" applyNumberFormat="1" applyFont="1" applyFill="1" applyBorder="1"/>
    <xf numFmtId="166" fontId="7" fillId="0" borderId="0" xfId="1" applyNumberFormat="1" applyFont="1" applyFill="1"/>
    <xf numFmtId="0" fontId="7" fillId="0" borderId="3" xfId="0" applyFont="1" applyBorder="1"/>
    <xf numFmtId="0" fontId="5" fillId="0" borderId="4" xfId="0" applyFont="1" applyBorder="1"/>
    <xf numFmtId="166" fontId="7" fillId="0" borderId="5" xfId="1" applyNumberFormat="1" applyFont="1" applyFill="1" applyBorder="1"/>
    <xf numFmtId="0" fontId="8" fillId="0" borderId="0" xfId="0" applyFont="1" applyAlignment="1">
      <alignment horizontal="left" vertical="top" wrapText="1"/>
    </xf>
    <xf numFmtId="0" fontId="8" fillId="0" borderId="0" xfId="0" applyFont="1" applyAlignment="1">
      <alignment horizontal="justify" vertical="top" wrapText="1" readingOrder="1"/>
    </xf>
    <xf numFmtId="0" fontId="8" fillId="0" borderId="0" xfId="0" applyFont="1" applyAlignment="1">
      <alignment horizontal="right" wrapText="1"/>
    </xf>
    <xf numFmtId="2" fontId="8" fillId="0" borderId="0" xfId="0" applyNumberFormat="1" applyFont="1" applyAlignment="1">
      <alignment horizontal="right" wrapText="1"/>
    </xf>
    <xf numFmtId="167" fontId="0" fillId="0" borderId="0" xfId="0" applyNumberFormat="1" applyAlignment="1">
      <alignment horizontal="right" wrapText="1"/>
    </xf>
    <xf numFmtId="167" fontId="0" fillId="0" borderId="0" xfId="0" applyNumberFormat="1" applyAlignment="1">
      <alignment wrapText="1"/>
    </xf>
    <xf numFmtId="167" fontId="10" fillId="0" borderId="0" xfId="0" applyNumberFormat="1" applyFont="1" applyAlignment="1">
      <alignment horizontal="right" shrinkToFit="1"/>
    </xf>
    <xf numFmtId="167" fontId="10" fillId="0" borderId="0" xfId="0" applyNumberFormat="1" applyFont="1" applyAlignment="1">
      <alignment shrinkToFit="1"/>
    </xf>
    <xf numFmtId="0" fontId="0" fillId="0" borderId="0" xfId="0" applyAlignment="1">
      <alignment horizontal="left" vertical="top" wrapText="1"/>
    </xf>
    <xf numFmtId="0" fontId="0" fillId="0" borderId="0" xfId="0" applyAlignment="1">
      <alignment horizontal="justify" vertical="top" wrapText="1" readingOrder="1"/>
    </xf>
    <xf numFmtId="0" fontId="0" fillId="0" borderId="0" xfId="0" applyAlignment="1">
      <alignment horizontal="right" wrapText="1"/>
    </xf>
    <xf numFmtId="2" fontId="0" fillId="0" borderId="0" xfId="0" applyNumberFormat="1" applyAlignment="1">
      <alignment horizontal="right" wrapText="1"/>
    </xf>
    <xf numFmtId="49" fontId="9" fillId="0" borderId="0" xfId="0" applyNumberFormat="1" applyFont="1" applyAlignment="1">
      <alignment horizontal="left" vertical="center" shrinkToFit="1"/>
    </xf>
    <xf numFmtId="0" fontId="11" fillId="0" borderId="0" xfId="0" quotePrefix="1" applyFont="1" applyAlignment="1">
      <alignment horizontal="left" vertical="top" wrapText="1"/>
    </xf>
    <xf numFmtId="167" fontId="13" fillId="0" borderId="0" xfId="0" applyNumberFormat="1" applyFont="1" applyAlignment="1">
      <alignment horizontal="right" wrapText="1"/>
    </xf>
    <xf numFmtId="0" fontId="5" fillId="0" borderId="0" xfId="0" applyFont="1" applyAlignment="1">
      <alignment wrapText="1"/>
    </xf>
    <xf numFmtId="0" fontId="12" fillId="0" borderId="0" xfId="0" applyFont="1" applyAlignment="1">
      <alignment horizontal="justify" vertical="top" wrapText="1"/>
    </xf>
    <xf numFmtId="0" fontId="14" fillId="0" borderId="0" xfId="0" applyFont="1" applyAlignment="1">
      <alignment horizontal="right" wrapText="1"/>
    </xf>
    <xf numFmtId="2" fontId="14" fillId="0" borderId="0" xfId="0" applyNumberFormat="1" applyFont="1" applyAlignment="1">
      <alignment horizontal="right" wrapText="1"/>
    </xf>
    <xf numFmtId="167" fontId="13" fillId="0" borderId="0" xfId="0" applyNumberFormat="1" applyFont="1" applyAlignment="1">
      <alignment wrapText="1"/>
    </xf>
    <xf numFmtId="0" fontId="14" fillId="0" borderId="0" xfId="0" applyFont="1" applyAlignment="1">
      <alignment horizontal="justify" vertical="top" wrapText="1"/>
    </xf>
    <xf numFmtId="167" fontId="11" fillId="0" borderId="0" xfId="0" applyNumberFormat="1" applyFont="1" applyAlignment="1">
      <alignment wrapText="1"/>
    </xf>
    <xf numFmtId="0" fontId="13" fillId="0" borderId="0" xfId="0" applyFont="1" applyAlignment="1">
      <alignment horizontal="left" vertical="top"/>
    </xf>
    <xf numFmtId="0" fontId="13" fillId="0" borderId="0" xfId="0" applyFont="1" applyAlignment="1">
      <alignment horizontal="justify" vertical="top"/>
    </xf>
    <xf numFmtId="0" fontId="13" fillId="0" borderId="0" xfId="0" applyFont="1" applyAlignment="1">
      <alignment horizontal="right"/>
    </xf>
    <xf numFmtId="2" fontId="13" fillId="0" borderId="0" xfId="0" applyNumberFormat="1" applyFont="1" applyAlignment="1">
      <alignment horizontal="right"/>
    </xf>
    <xf numFmtId="167" fontId="13" fillId="0" borderId="0" xfId="0" applyNumberFormat="1" applyFont="1" applyAlignment="1">
      <alignment horizontal="right"/>
    </xf>
    <xf numFmtId="167" fontId="11" fillId="0" borderId="0" xfId="0" applyNumberFormat="1" applyFont="1"/>
    <xf numFmtId="0" fontId="11" fillId="0" borderId="0" xfId="0" applyFont="1" applyAlignment="1">
      <alignment horizontal="justify" vertical="top" wrapText="1"/>
    </xf>
    <xf numFmtId="0" fontId="11" fillId="0" borderId="0" xfId="0" applyFont="1" applyAlignment="1">
      <alignment horizontal="right" wrapText="1"/>
    </xf>
    <xf numFmtId="2" fontId="11" fillId="0" borderId="0" xfId="0" applyNumberFormat="1" applyFont="1" applyAlignment="1">
      <alignment horizontal="right" wrapText="1"/>
    </xf>
    <xf numFmtId="0" fontId="15" fillId="0" borderId="0" xfId="0" quotePrefix="1" applyFont="1" applyAlignment="1">
      <alignment horizontal="left" vertical="top" wrapText="1"/>
    </xf>
    <xf numFmtId="0" fontId="15" fillId="0" borderId="0" xfId="0" applyFont="1" applyAlignment="1">
      <alignment horizontal="justify" vertical="top" wrapText="1"/>
    </xf>
    <xf numFmtId="0" fontId="13" fillId="0" borderId="0" xfId="0" applyFont="1" applyAlignment="1">
      <alignment horizontal="right" wrapText="1"/>
    </xf>
    <xf numFmtId="2" fontId="13" fillId="0" borderId="0" xfId="0" applyNumberFormat="1" applyFont="1" applyAlignment="1">
      <alignment horizontal="right" wrapText="1"/>
    </xf>
    <xf numFmtId="167" fontId="11" fillId="0" borderId="0" xfId="0" applyNumberFormat="1" applyFont="1" applyAlignment="1">
      <alignment horizontal="right" wrapText="1"/>
    </xf>
    <xf numFmtId="0" fontId="12" fillId="0" borderId="0" xfId="0" applyFont="1" applyAlignment="1">
      <alignment horizontal="left" vertical="top" wrapText="1"/>
    </xf>
    <xf numFmtId="0" fontId="11" fillId="0" borderId="6" xfId="0" quotePrefix="1" applyFont="1" applyBorder="1" applyAlignment="1">
      <alignment horizontal="left" vertical="top" wrapText="1"/>
    </xf>
    <xf numFmtId="167" fontId="13" fillId="0" borderId="6" xfId="0" applyNumberFormat="1" applyFont="1" applyBorder="1" applyAlignment="1">
      <alignment horizontal="right" wrapText="1"/>
    </xf>
    <xf numFmtId="167" fontId="11" fillId="0" borderId="6" xfId="0" applyNumberFormat="1" applyFont="1" applyBorder="1" applyAlignment="1">
      <alignment wrapText="1"/>
    </xf>
    <xf numFmtId="167" fontId="11" fillId="0" borderId="6" xfId="0" applyNumberFormat="1" applyFont="1" applyBorder="1" applyAlignment="1">
      <alignment vertical="top" wrapText="1"/>
    </xf>
    <xf numFmtId="0" fontId="12" fillId="0" borderId="0" xfId="0" applyFont="1" applyAlignment="1">
      <alignment horizontal="right" vertical="top" wrapText="1"/>
    </xf>
    <xf numFmtId="0" fontId="13" fillId="0" borderId="0" xfId="0" applyFont="1"/>
    <xf numFmtId="0" fontId="13" fillId="0" borderId="0" xfId="0" applyFont="1" applyAlignment="1">
      <alignment horizontal="justify" vertical="top" wrapText="1"/>
    </xf>
    <xf numFmtId="0" fontId="9" fillId="0" borderId="0" xfId="0" applyFont="1" applyAlignment="1">
      <alignment horizontal="left" vertical="center" shrinkToFit="1"/>
    </xf>
    <xf numFmtId="0" fontId="16" fillId="0" borderId="0" xfId="0" applyFont="1" applyAlignment="1">
      <alignment horizontal="right" vertical="center" shrinkToFit="1"/>
    </xf>
    <xf numFmtId="2" fontId="16" fillId="0" borderId="0" xfId="0" applyNumberFormat="1" applyFont="1" applyAlignment="1">
      <alignment horizontal="right" vertical="center" shrinkToFit="1"/>
    </xf>
    <xf numFmtId="0" fontId="13" fillId="0" borderId="7" xfId="0" applyFont="1" applyBorder="1" applyAlignment="1">
      <alignment horizontal="center" vertical="top" wrapText="1"/>
    </xf>
    <xf numFmtId="0" fontId="13" fillId="0" borderId="7" xfId="0" applyFont="1" applyBorder="1" applyAlignment="1">
      <alignment horizontal="center" wrapText="1"/>
    </xf>
    <xf numFmtId="2" fontId="13" fillId="0" borderId="7" xfId="0" applyNumberFormat="1" applyFont="1" applyBorder="1" applyAlignment="1">
      <alignment horizontal="center" wrapText="1"/>
    </xf>
    <xf numFmtId="167" fontId="13" fillId="0" borderId="7" xfId="0" applyNumberFormat="1" applyFont="1" applyBorder="1" applyAlignment="1">
      <alignment horizontal="center" wrapText="1"/>
    </xf>
    <xf numFmtId="0" fontId="13" fillId="0" borderId="0" xfId="0" applyFont="1" applyAlignment="1">
      <alignment horizontal="left" vertical="top" wrapText="1"/>
    </xf>
    <xf numFmtId="0" fontId="13" fillId="0" borderId="0" xfId="0" quotePrefix="1" applyFont="1" applyAlignment="1">
      <alignment horizontal="left" vertical="top" wrapText="1"/>
    </xf>
    <xf numFmtId="0" fontId="15" fillId="0" borderId="0" xfId="0" applyFont="1" applyAlignment="1">
      <alignment horizontal="justify" vertical="top"/>
    </xf>
    <xf numFmtId="167" fontId="13" fillId="0" borderId="0" xfId="0" applyNumberFormat="1" applyFont="1" applyAlignment="1" applyProtection="1">
      <alignment horizontal="right"/>
      <protection locked="0"/>
    </xf>
    <xf numFmtId="167" fontId="5" fillId="0" borderId="0" xfId="0" applyNumberFormat="1" applyFont="1" applyAlignment="1">
      <alignment horizontal="right" wrapText="1"/>
    </xf>
    <xf numFmtId="167" fontId="13" fillId="0" borderId="0" xfId="1" applyNumberFormat="1" applyFont="1" applyFill="1" applyAlignment="1" applyProtection="1">
      <alignment wrapText="1"/>
    </xf>
    <xf numFmtId="0" fontId="14" fillId="0" borderId="6" xfId="0" applyFont="1" applyBorder="1" applyAlignment="1">
      <alignment horizontal="right" vertical="top" wrapText="1"/>
    </xf>
    <xf numFmtId="0" fontId="14" fillId="0" borderId="6" xfId="0" applyFont="1" applyBorder="1" applyAlignment="1">
      <alignment horizontal="right" wrapText="1"/>
    </xf>
    <xf numFmtId="2" fontId="14" fillId="0" borderId="6" xfId="0" applyNumberFormat="1" applyFont="1" applyBorder="1" applyAlignment="1">
      <alignment horizontal="right" wrapText="1"/>
    </xf>
    <xf numFmtId="167" fontId="5" fillId="0" borderId="0" xfId="0" applyNumberFormat="1" applyFont="1" applyAlignment="1" applyProtection="1">
      <alignment horizontal="right"/>
      <protection locked="0"/>
    </xf>
    <xf numFmtId="167" fontId="13" fillId="0" borderId="0" xfId="0" applyNumberFormat="1" applyFont="1"/>
    <xf numFmtId="167" fontId="13" fillId="0" borderId="0" xfId="0" applyNumberFormat="1" applyFont="1" applyAlignment="1" applyProtection="1">
      <alignment horizontal="right" wrapText="1"/>
      <protection locked="0"/>
    </xf>
    <xf numFmtId="0" fontId="14" fillId="0" borderId="0" xfId="0" applyFont="1" applyAlignment="1">
      <alignment horizontal="right" vertical="top" wrapText="1"/>
    </xf>
    <xf numFmtId="0" fontId="13" fillId="0" borderId="7" xfId="0" applyFont="1" applyBorder="1" applyAlignment="1">
      <alignment horizontal="left" vertical="top" wrapText="1"/>
    </xf>
    <xf numFmtId="0" fontId="13" fillId="0" borderId="7" xfId="0" applyFont="1" applyBorder="1" applyAlignment="1">
      <alignment horizontal="justify" vertical="top" wrapText="1"/>
    </xf>
    <xf numFmtId="0" fontId="13" fillId="0" borderId="7" xfId="0" applyFont="1" applyBorder="1" applyAlignment="1">
      <alignment horizontal="right" wrapText="1"/>
    </xf>
    <xf numFmtId="2" fontId="13" fillId="0" borderId="7" xfId="0" applyNumberFormat="1" applyFont="1" applyBorder="1" applyAlignment="1">
      <alignment horizontal="right" wrapText="1"/>
    </xf>
    <xf numFmtId="167" fontId="13" fillId="0" borderId="7" xfId="0" applyNumberFormat="1" applyFont="1" applyBorder="1" applyAlignment="1">
      <alignment horizontal="right" wrapText="1"/>
    </xf>
    <xf numFmtId="167" fontId="13" fillId="0" borderId="7" xfId="0" applyNumberFormat="1" applyFont="1" applyBorder="1" applyAlignment="1">
      <alignment wrapText="1"/>
    </xf>
    <xf numFmtId="0" fontId="13" fillId="0" borderId="0" xfId="0" applyFont="1" applyAlignment="1">
      <alignment horizontal="justify" vertical="top" wrapText="1" shrinkToFit="1"/>
    </xf>
    <xf numFmtId="2" fontId="15" fillId="0" borderId="0" xfId="0" quotePrefix="1" applyNumberFormat="1" applyFont="1" applyAlignment="1">
      <alignment horizontal="right" wrapText="1"/>
    </xf>
    <xf numFmtId="2" fontId="13" fillId="0" borderId="0" xfId="0" applyNumberFormat="1" applyFont="1"/>
    <xf numFmtId="0" fontId="13" fillId="0" borderId="0" xfId="3" applyFont="1" applyAlignment="1">
      <alignment horizontal="left" vertical="top"/>
    </xf>
    <xf numFmtId="2" fontId="11" fillId="0" borderId="0" xfId="0" applyNumberFormat="1" applyFont="1"/>
    <xf numFmtId="4" fontId="13" fillId="0" borderId="0" xfId="0" applyNumberFormat="1" applyFont="1"/>
    <xf numFmtId="0" fontId="5" fillId="0" borderId="0" xfId="0" applyFont="1" applyAlignment="1">
      <alignment horizontal="left" vertical="top"/>
    </xf>
    <xf numFmtId="0" fontId="5" fillId="0" borderId="0" xfId="0" applyFont="1" applyAlignment="1">
      <alignment horizontal="justify" vertical="top" wrapText="1"/>
    </xf>
    <xf numFmtId="0" fontId="5" fillId="0" borderId="0" xfId="0" applyFont="1" applyAlignment="1">
      <alignment horizontal="right"/>
    </xf>
    <xf numFmtId="2" fontId="5" fillId="0" borderId="0" xfId="0" applyNumberFormat="1" applyFont="1" applyAlignment="1">
      <alignment horizontal="right"/>
    </xf>
    <xf numFmtId="2" fontId="11" fillId="0" borderId="0" xfId="0" applyNumberFormat="1" applyFont="1" applyAlignment="1">
      <alignment wrapText="1"/>
    </xf>
    <xf numFmtId="2" fontId="13" fillId="0" borderId="0" xfId="0" applyNumberFormat="1" applyFont="1" applyAlignment="1">
      <alignment wrapText="1"/>
    </xf>
    <xf numFmtId="2" fontId="13" fillId="0" borderId="6" xfId="0" applyNumberFormat="1" applyFont="1" applyBorder="1" applyAlignment="1">
      <alignment wrapText="1"/>
    </xf>
    <xf numFmtId="0" fontId="18" fillId="0" borderId="0" xfId="0" applyFont="1" applyAlignment="1">
      <alignment vertical="top"/>
    </xf>
    <xf numFmtId="49" fontId="13" fillId="0" borderId="0" xfId="0" applyNumberFormat="1" applyFont="1" applyAlignment="1">
      <alignment horizontal="left" vertical="top" shrinkToFit="1"/>
    </xf>
    <xf numFmtId="0" fontId="11" fillId="0" borderId="0" xfId="0" applyFont="1" applyAlignment="1">
      <alignment horizontal="right"/>
    </xf>
    <xf numFmtId="2" fontId="11" fillId="0" borderId="0" xfId="0" applyNumberFormat="1" applyFont="1" applyAlignment="1">
      <alignment horizontal="right"/>
    </xf>
    <xf numFmtId="167" fontId="11" fillId="0" borderId="0" xfId="0" applyNumberFormat="1" applyFont="1" applyAlignment="1" applyProtection="1">
      <alignment horizontal="right"/>
      <protection locked="0"/>
    </xf>
    <xf numFmtId="167" fontId="20" fillId="0" borderId="0" xfId="0" applyNumberFormat="1" applyFont="1" applyAlignment="1">
      <alignment horizontal="right" wrapText="1"/>
    </xf>
    <xf numFmtId="49" fontId="13" fillId="0" borderId="0" xfId="0" applyNumberFormat="1" applyFont="1" applyAlignment="1">
      <alignment horizontal="right" vertical="top" wrapText="1"/>
    </xf>
    <xf numFmtId="0" fontId="13" fillId="0" borderId="0" xfId="0" applyFont="1" applyAlignment="1">
      <alignment horizontal="justify" vertical="top" wrapText="1" readingOrder="1"/>
    </xf>
    <xf numFmtId="167" fontId="13" fillId="0" borderId="0" xfId="0" applyNumberFormat="1" applyFont="1" applyAlignment="1">
      <alignment horizontal="center" shrinkToFit="1"/>
    </xf>
    <xf numFmtId="0" fontId="13" fillId="0" borderId="0" xfId="0" applyFont="1" applyAlignment="1">
      <alignment horizontal="center" wrapText="1"/>
    </xf>
    <xf numFmtId="0" fontId="18" fillId="0" borderId="0" xfId="0" applyFont="1" applyAlignment="1">
      <alignment horizontal="justify" vertical="top" wrapText="1"/>
    </xf>
    <xf numFmtId="0" fontId="18" fillId="0" borderId="0" xfId="0" applyFont="1" applyAlignment="1">
      <alignment horizontal="right"/>
    </xf>
    <xf numFmtId="2" fontId="18" fillId="0" borderId="0" xfId="0" applyNumberFormat="1" applyFont="1" applyAlignment="1">
      <alignment horizontal="right"/>
    </xf>
    <xf numFmtId="167" fontId="18" fillId="0" borderId="0" xfId="0" applyNumberFormat="1" applyFont="1" applyAlignment="1" applyProtection="1">
      <alignment horizontal="right"/>
      <protection locked="0"/>
    </xf>
    <xf numFmtId="49" fontId="13" fillId="0" borderId="0" xfId="0" applyNumberFormat="1" applyFont="1" applyAlignment="1">
      <alignment horizontal="center" wrapText="1"/>
    </xf>
    <xf numFmtId="0" fontId="11" fillId="0" borderId="0" xfId="0" applyFont="1" applyAlignment="1">
      <alignment vertical="center" wrapText="1"/>
    </xf>
    <xf numFmtId="167" fontId="13" fillId="0" borderId="0" xfId="0" applyNumberFormat="1" applyFont="1" applyAlignment="1">
      <alignment horizontal="right" vertical="top" wrapText="1"/>
    </xf>
    <xf numFmtId="167" fontId="13" fillId="0" borderId="0" xfId="0" applyNumberFormat="1" applyFont="1" applyAlignment="1">
      <alignment vertical="top"/>
    </xf>
    <xf numFmtId="0" fontId="21" fillId="0" borderId="0" xfId="0" applyFont="1" applyAlignment="1">
      <alignment horizontal="justify" vertical="top" wrapText="1"/>
    </xf>
    <xf numFmtId="0" fontId="22" fillId="0" borderId="0" xfId="0" applyFont="1" applyAlignment="1">
      <alignment horizontal="right" wrapText="1"/>
    </xf>
    <xf numFmtId="167" fontId="11" fillId="0" borderId="0" xfId="0" applyNumberFormat="1" applyFont="1" applyAlignment="1" applyProtection="1">
      <alignment horizontal="right"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21" fillId="0" borderId="0" xfId="0" applyFont="1" applyAlignment="1">
      <alignment horizontal="right" vertical="top" wrapText="1"/>
    </xf>
    <xf numFmtId="168" fontId="15" fillId="0" borderId="0" xfId="0" applyNumberFormat="1" applyFont="1" applyAlignment="1">
      <alignment horizontal="right" vertical="top" wrapText="1"/>
    </xf>
    <xf numFmtId="167" fontId="22" fillId="0" borderId="0" xfId="0" applyNumberFormat="1" applyFont="1" applyAlignment="1">
      <alignment horizontal="right" vertical="top" wrapText="1"/>
    </xf>
    <xf numFmtId="167" fontId="21" fillId="0" borderId="0" xfId="0" applyNumberFormat="1" applyFont="1" applyAlignment="1">
      <alignment horizontal="right" vertical="top" wrapText="1"/>
    </xf>
    <xf numFmtId="0" fontId="23" fillId="0" borderId="0" xfId="0" applyFont="1" applyAlignment="1">
      <alignment horizontal="left" vertical="top" wrapText="1"/>
    </xf>
    <xf numFmtId="0" fontId="11" fillId="0" borderId="0" xfId="0" applyFont="1" applyAlignment="1">
      <alignment horizontal="left" vertical="top"/>
    </xf>
    <xf numFmtId="167" fontId="8" fillId="0" borderId="0" xfId="0" applyNumberFormat="1" applyFont="1" applyAlignment="1">
      <alignment horizontal="right" vertical="top" wrapText="1"/>
    </xf>
    <xf numFmtId="167" fontId="8" fillId="0" borderId="0" xfId="0" applyNumberFormat="1" applyFont="1" applyAlignment="1">
      <alignment vertical="top"/>
    </xf>
    <xf numFmtId="0" fontId="13" fillId="0" borderId="0" xfId="0" applyFont="1" applyAlignment="1">
      <alignment horizontal="left" wrapText="1"/>
    </xf>
    <xf numFmtId="167" fontId="24" fillId="0" borderId="0" xfId="0" applyNumberFormat="1" applyFont="1" applyAlignment="1">
      <alignment horizontal="right" vertical="top" wrapText="1"/>
    </xf>
    <xf numFmtId="167" fontId="24" fillId="0" borderId="0" xfId="0" applyNumberFormat="1" applyFont="1" applyAlignment="1">
      <alignment vertical="top"/>
    </xf>
    <xf numFmtId="0" fontId="13" fillId="0" borderId="0" xfId="0" applyFont="1" applyAlignment="1">
      <alignment vertical="center" wrapText="1"/>
    </xf>
    <xf numFmtId="167" fontId="24" fillId="0" borderId="0" xfId="0" applyNumberFormat="1" applyFont="1" applyAlignment="1" applyProtection="1">
      <alignment horizontal="right" wrapText="1"/>
      <protection locked="0"/>
    </xf>
    <xf numFmtId="0" fontId="13" fillId="0" borderId="0" xfId="0" applyFont="1" applyAlignment="1">
      <alignment vertical="top" wrapText="1"/>
    </xf>
    <xf numFmtId="39" fontId="24" fillId="0" borderId="0" xfId="1" applyNumberFormat="1" applyFont="1" applyBorder="1" applyAlignment="1" applyProtection="1">
      <alignment horizontal="right" wrapText="1"/>
      <protection locked="0"/>
    </xf>
    <xf numFmtId="44" fontId="24" fillId="0" borderId="0" xfId="1" applyFont="1" applyBorder="1" applyAlignment="1" applyProtection="1">
      <alignment horizontal="right" wrapText="1"/>
    </xf>
    <xf numFmtId="44" fontId="24" fillId="0" borderId="0" xfId="1" applyFont="1" applyBorder="1" applyAlignment="1" applyProtection="1"/>
    <xf numFmtId="167" fontId="24" fillId="0" borderId="0" xfId="0" applyNumberFormat="1" applyFont="1" applyAlignment="1">
      <alignment horizontal="right" wrapText="1"/>
    </xf>
    <xf numFmtId="44" fontId="24" fillId="0" borderId="0" xfId="1" applyFont="1" applyBorder="1" applyAlignment="1" applyProtection="1">
      <alignment horizontal="right" wrapText="1"/>
      <protection locked="0"/>
    </xf>
    <xf numFmtId="0" fontId="24" fillId="0" borderId="0" xfId="0" applyFont="1" applyAlignment="1">
      <alignment horizontal="justify" vertical="top" wrapText="1" readingOrder="1"/>
    </xf>
    <xf numFmtId="0" fontId="24" fillId="0" borderId="0" xfId="0" applyFont="1" applyAlignment="1">
      <alignment horizontal="left" vertical="top" wrapText="1"/>
    </xf>
    <xf numFmtId="0" fontId="24" fillId="0" borderId="0" xfId="0" applyFont="1" applyAlignment="1">
      <alignment horizontal="right" wrapText="1"/>
    </xf>
    <xf numFmtId="2" fontId="24" fillId="0" borderId="0" xfId="0" applyNumberFormat="1" applyFont="1" applyAlignment="1">
      <alignment horizontal="right" wrapText="1"/>
    </xf>
    <xf numFmtId="0" fontId="13" fillId="0" borderId="0" xfId="0" applyFont="1" applyAlignment="1">
      <alignment horizontal="right" vertical="top" wrapText="1"/>
    </xf>
    <xf numFmtId="0" fontId="5" fillId="0" borderId="0" xfId="0" applyFont="1" applyAlignment="1">
      <alignment horizontal="left" vertical="top" wrapText="1"/>
    </xf>
    <xf numFmtId="2" fontId="5" fillId="0" borderId="0" xfId="0" applyNumberFormat="1" applyFont="1" applyAlignment="1">
      <alignment horizontal="left" vertical="top" wrapText="1"/>
    </xf>
    <xf numFmtId="39" fontId="24" fillId="0" borderId="0" xfId="1" applyNumberFormat="1" applyFont="1" applyBorder="1" applyAlignment="1" applyProtection="1">
      <alignment wrapText="1"/>
      <protection locked="0"/>
    </xf>
    <xf numFmtId="0" fontId="24" fillId="0" borderId="0" xfId="0" applyFont="1" applyAlignment="1">
      <alignment horizontal="center" wrapText="1"/>
    </xf>
    <xf numFmtId="39" fontId="24" fillId="0" borderId="0" xfId="1" applyNumberFormat="1" applyFont="1" applyBorder="1" applyAlignment="1" applyProtection="1"/>
    <xf numFmtId="44" fontId="24" fillId="0" borderId="0" xfId="1" applyFont="1" applyBorder="1" applyAlignment="1" applyProtection="1">
      <alignment wrapText="1"/>
      <protection locked="0"/>
    </xf>
    <xf numFmtId="44" fontId="24" fillId="0" borderId="0" xfId="1" applyFont="1" applyBorder="1" applyAlignment="1" applyProtection="1">
      <alignment horizontal="right"/>
    </xf>
    <xf numFmtId="0" fontId="24" fillId="0" borderId="0" xfId="0" applyFont="1" applyAlignment="1">
      <alignment horizontal="right" vertical="top" wrapText="1"/>
    </xf>
    <xf numFmtId="167" fontId="0" fillId="0" borderId="0" xfId="1" applyNumberFormat="1" applyFont="1" applyAlignment="1" applyProtection="1">
      <alignment wrapText="1"/>
      <protection locked="0"/>
    </xf>
    <xf numFmtId="167" fontId="24" fillId="0" borderId="0" xfId="1" applyNumberFormat="1" applyFont="1" applyBorder="1" applyAlignment="1" applyProtection="1">
      <alignment horizontal="right" wrapText="1"/>
      <protection locked="0"/>
    </xf>
    <xf numFmtId="49" fontId="13" fillId="0" borderId="0" xfId="0" applyNumberFormat="1" applyFont="1" applyAlignment="1">
      <alignment horizontal="center" vertical="top"/>
    </xf>
    <xf numFmtId="167" fontId="24" fillId="0" borderId="0" xfId="1" applyNumberFormat="1" applyFont="1" applyBorder="1" applyAlignment="1" applyProtection="1">
      <alignment horizontal="right" wrapText="1"/>
    </xf>
    <xf numFmtId="167" fontId="25" fillId="0" borderId="0" xfId="0" applyNumberFormat="1" applyFont="1" applyAlignment="1">
      <alignment wrapText="1"/>
    </xf>
    <xf numFmtId="167" fontId="24" fillId="0" borderId="0" xfId="1" applyNumberFormat="1" applyFont="1" applyBorder="1" applyAlignment="1" applyProtection="1">
      <alignment wrapText="1"/>
      <protection locked="0"/>
    </xf>
    <xf numFmtId="0" fontId="11" fillId="0" borderId="0" xfId="0" applyFont="1" applyAlignment="1">
      <alignment horizontal="left" vertical="center" wrapText="1"/>
    </xf>
    <xf numFmtId="44" fontId="8" fillId="0" borderId="0" xfId="1" applyFont="1" applyBorder="1" applyAlignment="1" applyProtection="1">
      <alignment wrapText="1"/>
      <protection locked="0"/>
    </xf>
    <xf numFmtId="0" fontId="0" fillId="0" borderId="0" xfId="0" applyAlignment="1">
      <alignment horizontal="right" vertical="distributed" wrapText="1"/>
    </xf>
    <xf numFmtId="2" fontId="26" fillId="0" borderId="0" xfId="0" applyNumberFormat="1" applyFont="1" applyAlignment="1">
      <alignment horizontal="right" vertical="distributed" wrapText="1"/>
    </xf>
    <xf numFmtId="167" fontId="13" fillId="0" borderId="0" xfId="0" applyNumberFormat="1" applyFont="1" applyAlignment="1">
      <alignment horizontal="right" vertical="distributed" wrapText="1"/>
    </xf>
    <xf numFmtId="0" fontId="12" fillId="0" borderId="0" xfId="0" quotePrefix="1" applyFont="1" applyAlignment="1">
      <alignment horizontal="left" vertical="top" wrapText="1"/>
    </xf>
    <xf numFmtId="0" fontId="12" fillId="0" borderId="0" xfId="0" applyFont="1" applyAlignment="1">
      <alignment horizontal="right" wrapText="1"/>
    </xf>
    <xf numFmtId="2" fontId="12" fillId="0" borderId="0" xfId="0" applyNumberFormat="1" applyFont="1" applyAlignment="1">
      <alignment horizontal="right" wrapText="1"/>
    </xf>
    <xf numFmtId="167" fontId="12" fillId="0" borderId="0" xfId="0" applyNumberFormat="1" applyFont="1" applyAlignment="1" applyProtection="1">
      <alignment horizontal="right" wrapText="1"/>
      <protection locked="0"/>
    </xf>
    <xf numFmtId="49" fontId="11" fillId="0" borderId="0" xfId="0" applyNumberFormat="1" applyFont="1" applyAlignment="1">
      <alignment horizontal="center" wrapText="1"/>
    </xf>
    <xf numFmtId="0" fontId="11" fillId="0" borderId="0" xfId="0" applyFont="1" applyAlignment="1">
      <alignment horizontal="center" wrapText="1"/>
    </xf>
    <xf numFmtId="0" fontId="13" fillId="0" borderId="0" xfId="0" applyFont="1" applyAlignment="1">
      <alignment horizontal="justify" vertical="center" wrapText="1"/>
    </xf>
    <xf numFmtId="1" fontId="13" fillId="0" borderId="0" xfId="0" applyNumberFormat="1" applyFont="1" applyAlignment="1">
      <alignment horizontal="right" wrapText="1"/>
    </xf>
    <xf numFmtId="1" fontId="5" fillId="0" borderId="0" xfId="0" applyNumberFormat="1" applyFont="1" applyAlignment="1">
      <alignment horizontal="left" wrapText="1"/>
    </xf>
    <xf numFmtId="2" fontId="5" fillId="0" borderId="0" xfId="0" applyNumberFormat="1" applyFont="1" applyAlignment="1">
      <alignment horizontal="left" wrapText="1"/>
    </xf>
    <xf numFmtId="0" fontId="5" fillId="0" borderId="0" xfId="0" applyFont="1" applyAlignment="1">
      <alignment horizontal="left" wrapText="1"/>
    </xf>
    <xf numFmtId="0" fontId="27" fillId="0" borderId="0" xfId="0" applyFont="1" applyAlignment="1">
      <alignment horizontal="justify" vertical="top" wrapText="1" readingOrder="1"/>
    </xf>
    <xf numFmtId="167" fontId="27" fillId="0" borderId="0" xfId="0" applyNumberFormat="1" applyFont="1" applyAlignment="1">
      <alignment horizontal="right" vertical="distributed" wrapText="1"/>
    </xf>
    <xf numFmtId="1" fontId="25" fillId="0" borderId="0" xfId="0" applyNumberFormat="1" applyFont="1" applyAlignment="1">
      <alignment horizontal="left" wrapText="1"/>
    </xf>
    <xf numFmtId="2" fontId="25" fillId="0" borderId="0" xfId="0" applyNumberFormat="1" applyFont="1" applyAlignment="1">
      <alignment horizontal="left" wrapText="1"/>
    </xf>
    <xf numFmtId="167" fontId="24" fillId="0" borderId="0" xfId="0" applyNumberFormat="1" applyFont="1" applyAlignment="1">
      <alignment horizontal="right" vertical="distributed" wrapText="1"/>
    </xf>
    <xf numFmtId="0" fontId="27" fillId="0" borderId="0" xfId="0" applyFont="1" applyAlignment="1">
      <alignment horizontal="left" vertical="top" wrapText="1" readingOrder="1"/>
    </xf>
    <xf numFmtId="1" fontId="30" fillId="0" borderId="0" xfId="0" applyNumberFormat="1" applyFont="1" applyAlignment="1">
      <alignment horizontal="left" wrapText="1"/>
    </xf>
    <xf numFmtId="2" fontId="30" fillId="0" borderId="0" xfId="0" applyNumberFormat="1" applyFont="1" applyAlignment="1">
      <alignment horizontal="left" wrapText="1"/>
    </xf>
    <xf numFmtId="0" fontId="27" fillId="0" borderId="0" xfId="0" applyFont="1" applyAlignment="1">
      <alignment horizontal="right" vertical="top" wrapText="1"/>
    </xf>
    <xf numFmtId="1" fontId="27" fillId="0" borderId="0" xfId="0" applyNumberFormat="1" applyFont="1" applyAlignment="1">
      <alignment horizontal="right" wrapText="1"/>
    </xf>
    <xf numFmtId="2" fontId="27" fillId="0" borderId="0" xfId="0" applyNumberFormat="1" applyFont="1" applyAlignment="1">
      <alignment horizontal="right" wrapText="1"/>
    </xf>
    <xf numFmtId="0" fontId="13" fillId="0" borderId="0" xfId="0" applyFont="1" applyAlignment="1">
      <alignment vertical="distributed" wrapText="1"/>
    </xf>
    <xf numFmtId="4" fontId="24" fillId="0" borderId="0" xfId="0" applyNumberFormat="1" applyFont="1" applyAlignment="1">
      <alignment vertical="top"/>
    </xf>
    <xf numFmtId="0" fontId="30" fillId="0" borderId="0" xfId="0" applyFont="1" applyAlignment="1">
      <alignment horizontal="left" wrapText="1"/>
    </xf>
    <xf numFmtId="44" fontId="13" fillId="0" borderId="0" xfId="1" applyFont="1" applyBorder="1" applyAlignment="1" applyProtection="1">
      <alignment wrapText="1"/>
    </xf>
    <xf numFmtId="44" fontId="27" fillId="0" borderId="0" xfId="1" applyFont="1" applyFill="1" applyBorder="1" applyAlignment="1" applyProtection="1">
      <alignment wrapText="1"/>
    </xf>
    <xf numFmtId="0" fontId="25" fillId="0" borderId="0" xfId="0" applyFont="1" applyAlignment="1">
      <alignment horizontal="left" wrapText="1"/>
    </xf>
    <xf numFmtId="0" fontId="0" fillId="0" borderId="0" xfId="0" applyAlignment="1">
      <alignment horizontal="right" vertical="top" wrapText="1"/>
    </xf>
    <xf numFmtId="0" fontId="31" fillId="0" borderId="0" xfId="0" applyFont="1" applyAlignment="1">
      <alignment horizontal="left" wrapText="1"/>
    </xf>
    <xf numFmtId="167" fontId="0" fillId="0" borderId="0" xfId="0" applyNumberFormat="1" applyAlignment="1">
      <alignment vertical="distributed" wrapText="1"/>
    </xf>
    <xf numFmtId="0" fontId="11" fillId="0" borderId="0" xfId="0" applyFont="1" applyAlignment="1">
      <alignment horizontal="justify" vertical="center" wrapText="1"/>
    </xf>
    <xf numFmtId="1" fontId="11" fillId="0" borderId="0" xfId="0" applyNumberFormat="1" applyFont="1" applyAlignment="1">
      <alignment horizontal="right" wrapText="1"/>
    </xf>
    <xf numFmtId="167" fontId="13" fillId="0" borderId="0" xfId="0" applyNumberFormat="1" applyFont="1" applyAlignment="1" applyProtection="1">
      <alignment horizontal="right" vertical="distributed" wrapText="1"/>
      <protection locked="0"/>
    </xf>
    <xf numFmtId="0" fontId="0" fillId="0" borderId="0" xfId="0" applyAlignment="1">
      <alignment horizontal="center" wrapText="1"/>
    </xf>
    <xf numFmtId="0" fontId="20" fillId="0" borderId="0" xfId="0" applyFont="1" applyAlignment="1">
      <alignment horizontal="justify" vertical="top" wrapText="1" readingOrder="1"/>
    </xf>
    <xf numFmtId="2" fontId="12" fillId="0" borderId="0" xfId="0" applyNumberFormat="1" applyFont="1" applyAlignment="1">
      <alignment horizontal="right" vertical="top" wrapText="1"/>
    </xf>
    <xf numFmtId="167" fontId="12" fillId="0" borderId="0" xfId="0" applyNumberFormat="1" applyFont="1" applyAlignment="1" applyProtection="1">
      <alignment horizontal="right" vertical="top" wrapText="1"/>
      <protection locked="0"/>
    </xf>
    <xf numFmtId="167" fontId="20" fillId="0" borderId="0" xfId="0" applyNumberFormat="1" applyFont="1" applyAlignment="1">
      <alignment horizontal="right" vertical="top" wrapText="1"/>
    </xf>
    <xf numFmtId="0" fontId="33" fillId="0" borderId="0" xfId="0" applyFont="1" applyAlignment="1">
      <alignment horizontal="center" vertical="top" wrapText="1"/>
    </xf>
    <xf numFmtId="2" fontId="33" fillId="0" borderId="0" xfId="0" applyNumberFormat="1" applyFont="1" applyAlignment="1">
      <alignment vertical="top" wrapText="1"/>
    </xf>
    <xf numFmtId="2" fontId="34" fillId="0" borderId="0" xfId="0" applyNumberFormat="1" applyFont="1" applyAlignment="1">
      <alignment vertical="top" wrapText="1"/>
    </xf>
    <xf numFmtId="0" fontId="21" fillId="0" borderId="0" xfId="0" applyFont="1" applyAlignment="1">
      <alignment horizontal="center" vertical="top" wrapText="1"/>
    </xf>
    <xf numFmtId="0" fontId="35" fillId="0" borderId="0" xfId="0" applyFont="1" applyAlignment="1">
      <alignment horizontal="right" vertical="top" wrapText="1"/>
    </xf>
    <xf numFmtId="2" fontId="35" fillId="0" borderId="0" xfId="0" applyNumberFormat="1" applyFont="1" applyAlignment="1">
      <alignment horizontal="right" vertical="top" wrapText="1"/>
    </xf>
    <xf numFmtId="167" fontId="35" fillId="0" borderId="0" xfId="0" applyNumberFormat="1" applyFont="1" applyAlignment="1">
      <alignment horizontal="right" vertical="top" wrapText="1"/>
    </xf>
    <xf numFmtId="0" fontId="35" fillId="0" borderId="0" xfId="0" applyFont="1" applyAlignment="1">
      <alignment horizontal="justify" vertical="top" wrapText="1"/>
    </xf>
    <xf numFmtId="0" fontId="21" fillId="0" borderId="0" xfId="0" applyFont="1" applyAlignment="1">
      <alignment horizontal="right" wrapText="1"/>
    </xf>
    <xf numFmtId="167" fontId="21" fillId="0" borderId="0" xfId="0" applyNumberFormat="1" applyFont="1" applyAlignment="1">
      <alignment horizontal="right" wrapText="1"/>
    </xf>
    <xf numFmtId="167" fontId="35" fillId="0" borderId="0" xfId="0" applyNumberFormat="1" applyFont="1" applyAlignment="1">
      <alignment horizontal="right" wrapText="1"/>
    </xf>
    <xf numFmtId="2" fontId="37" fillId="0" borderId="0" xfId="0" applyNumberFormat="1" applyFont="1" applyAlignment="1">
      <alignment vertical="top" wrapText="1"/>
    </xf>
    <xf numFmtId="0" fontId="36" fillId="0" borderId="0" xfId="0" applyFont="1" applyAlignment="1">
      <alignment horizontal="justify" vertical="top" wrapText="1"/>
    </xf>
    <xf numFmtId="2" fontId="15" fillId="0" borderId="0" xfId="0" applyNumberFormat="1" applyFont="1" applyAlignment="1">
      <alignment horizontal="right" vertical="top" wrapText="1"/>
    </xf>
    <xf numFmtId="167" fontId="0" fillId="0" borderId="0" xfId="0" applyNumberFormat="1" applyAlignment="1">
      <alignment horizontal="right" vertical="top" wrapText="1"/>
    </xf>
    <xf numFmtId="0" fontId="20" fillId="0" borderId="0" xfId="0" applyFont="1" applyAlignment="1">
      <alignment horizontal="right" wrapText="1"/>
    </xf>
    <xf numFmtId="2" fontId="20" fillId="0" borderId="0" xfId="0" applyNumberFormat="1" applyFont="1" applyAlignment="1">
      <alignment horizontal="center" wrapText="1"/>
    </xf>
    <xf numFmtId="167" fontId="20" fillId="0" borderId="0" xfId="0" applyNumberFormat="1" applyFont="1" applyAlignment="1" applyProtection="1">
      <alignment horizontal="right" wrapText="1"/>
      <protection locked="0"/>
    </xf>
    <xf numFmtId="2" fontId="31" fillId="0" borderId="0" xfId="0" applyNumberFormat="1" applyFont="1" applyAlignment="1">
      <alignment horizontal="left" wrapText="1"/>
    </xf>
    <xf numFmtId="2" fontId="0" fillId="0" borderId="0" xfId="0" applyNumberFormat="1" applyAlignment="1">
      <alignment horizontal="center" wrapText="1"/>
    </xf>
    <xf numFmtId="0" fontId="13" fillId="0" borderId="0" xfId="0" applyFont="1" applyAlignment="1">
      <alignment horizontal="center"/>
    </xf>
    <xf numFmtId="167" fontId="13" fillId="0" borderId="0" xfId="0" applyNumberFormat="1" applyFont="1" applyAlignment="1">
      <alignment vertical="distributed" wrapText="1"/>
    </xf>
    <xf numFmtId="0" fontId="8" fillId="0" borderId="0" xfId="0" applyFont="1" applyAlignment="1">
      <alignment horizontal="center" wrapText="1"/>
    </xf>
    <xf numFmtId="167" fontId="0" fillId="0" borderId="0" xfId="0" applyNumberFormat="1" applyAlignment="1">
      <alignment horizontal="center" wrapText="1"/>
    </xf>
    <xf numFmtId="49" fontId="9" fillId="0" borderId="0" xfId="0" applyNumberFormat="1" applyFont="1" applyAlignment="1">
      <alignment vertical="top" wrapText="1" shrinkToFit="1"/>
    </xf>
    <xf numFmtId="0" fontId="38" fillId="0" borderId="0" xfId="0" applyFont="1" applyAlignment="1">
      <alignment vertical="top" wrapText="1"/>
    </xf>
    <xf numFmtId="2" fontId="38" fillId="0" borderId="0" xfId="0" applyNumberFormat="1" applyFont="1" applyAlignment="1">
      <alignment vertical="top" wrapText="1"/>
    </xf>
    <xf numFmtId="0" fontId="38" fillId="0" borderId="0" xfId="0" applyFont="1" applyAlignment="1">
      <alignment horizontal="right" vertical="top" wrapText="1"/>
    </xf>
    <xf numFmtId="0" fontId="40" fillId="0" borderId="0" xfId="0" applyFont="1" applyAlignment="1">
      <alignment horizontal="left" vertical="top" wrapText="1"/>
    </xf>
    <xf numFmtId="0" fontId="38" fillId="0" borderId="0" xfId="0" applyFont="1" applyAlignment="1">
      <alignment wrapText="1"/>
    </xf>
    <xf numFmtId="0" fontId="4" fillId="0" borderId="0" xfId="0" applyFont="1" applyAlignment="1">
      <alignment horizontal="right" vertical="top" wrapText="1"/>
    </xf>
    <xf numFmtId="0" fontId="4" fillId="0" borderId="0" xfId="0" applyFont="1" applyAlignment="1">
      <alignment horizontal="left" vertical="top" wrapText="1"/>
    </xf>
    <xf numFmtId="169" fontId="4" fillId="0" borderId="0" xfId="0" applyNumberFormat="1" applyFont="1" applyAlignment="1">
      <alignment horizontal="right" vertical="top" wrapText="1"/>
    </xf>
    <xf numFmtId="0" fontId="38" fillId="0" borderId="8" xfId="0" applyFont="1" applyBorder="1" applyAlignment="1">
      <alignment horizontal="left" vertical="center" wrapText="1"/>
    </xf>
    <xf numFmtId="0" fontId="41" fillId="0" borderId="8" xfId="0" applyFont="1" applyBorder="1" applyAlignment="1">
      <alignment horizontal="left" vertical="center" wrapText="1"/>
    </xf>
    <xf numFmtId="2" fontId="38" fillId="0" borderId="8" xfId="0" applyNumberFormat="1" applyFont="1" applyBorder="1" applyAlignment="1">
      <alignment horizontal="left" vertical="center" wrapText="1"/>
    </xf>
    <xf numFmtId="169" fontId="42" fillId="0" borderId="8" xfId="0" applyNumberFormat="1" applyFont="1" applyBorder="1" applyAlignment="1">
      <alignment horizontal="right" vertical="center" wrapText="1"/>
    </xf>
    <xf numFmtId="169" fontId="38" fillId="0" borderId="0" xfId="0" applyNumberFormat="1" applyFont="1" applyAlignment="1">
      <alignment horizontal="right" vertical="top" wrapText="1"/>
    </xf>
    <xf numFmtId="9" fontId="4" fillId="0" borderId="0" xfId="0" applyNumberFormat="1" applyFont="1" applyAlignment="1">
      <alignment horizontal="left" vertical="top" wrapText="1"/>
    </xf>
    <xf numFmtId="1" fontId="38" fillId="0" borderId="0" xfId="0" applyNumberFormat="1" applyFont="1" applyAlignment="1">
      <alignment vertical="top" wrapText="1"/>
    </xf>
    <xf numFmtId="0" fontId="43" fillId="0" borderId="4" xfId="0" applyFont="1" applyBorder="1" applyAlignment="1">
      <alignment horizontal="center" vertical="center" wrapText="1"/>
    </xf>
    <xf numFmtId="0" fontId="44" fillId="0" borderId="4" xfId="0" applyFont="1" applyBorder="1" applyAlignment="1">
      <alignment horizontal="center" vertical="center" wrapText="1"/>
    </xf>
    <xf numFmtId="2" fontId="44" fillId="0" borderId="4" xfId="0" applyNumberFormat="1" applyFont="1" applyBorder="1" applyAlignment="1">
      <alignment horizontal="center" vertical="center" wrapText="1"/>
    </xf>
    <xf numFmtId="4" fontId="44" fillId="0" borderId="4" xfId="0" applyNumberFormat="1" applyFont="1" applyBorder="1" applyAlignment="1" applyProtection="1">
      <alignment horizontal="center" vertical="center" wrapText="1"/>
      <protection locked="0"/>
    </xf>
    <xf numFmtId="0" fontId="44" fillId="0" borderId="4" xfId="0" applyFont="1" applyBorder="1" applyAlignment="1">
      <alignment horizontal="right" vertical="center" wrapText="1"/>
    </xf>
    <xf numFmtId="167" fontId="13" fillId="0" borderId="0" xfId="0" applyNumberFormat="1" applyFont="1" applyAlignment="1">
      <alignment horizontal="center"/>
    </xf>
    <xf numFmtId="49" fontId="11" fillId="0" borderId="0" xfId="0" applyNumberFormat="1" applyFont="1" applyAlignment="1">
      <alignment horizontal="left" vertical="top"/>
    </xf>
    <xf numFmtId="0" fontId="11" fillId="0" borderId="0" xfId="0" applyFont="1" applyAlignment="1">
      <alignment horizontal="justify" vertical="top"/>
    </xf>
    <xf numFmtId="49" fontId="13" fillId="0" borderId="0" xfId="0" applyNumberFormat="1" applyFont="1" applyAlignment="1">
      <alignment horizontal="left" vertical="top"/>
    </xf>
    <xf numFmtId="0" fontId="17" fillId="0" borderId="0" xfId="0" applyFont="1" applyAlignment="1">
      <alignment horizontal="center"/>
    </xf>
    <xf numFmtId="2" fontId="17" fillId="0" borderId="0" xfId="0" applyNumberFormat="1" applyFont="1" applyAlignment="1">
      <alignment horizontal="center"/>
    </xf>
    <xf numFmtId="0" fontId="13" fillId="0" borderId="0" xfId="0" applyFont="1" applyAlignment="1">
      <alignment shrinkToFit="1"/>
    </xf>
    <xf numFmtId="0" fontId="17" fillId="0" borderId="0" xfId="0" applyFont="1" applyAlignment="1">
      <alignment horizontal="center" shrinkToFit="1"/>
    </xf>
    <xf numFmtId="2" fontId="17" fillId="0" borderId="0" xfId="0" applyNumberFormat="1" applyFont="1" applyAlignment="1">
      <alignment horizontal="center" shrinkToFit="1"/>
    </xf>
    <xf numFmtId="0" fontId="13" fillId="0" borderId="0" xfId="0" applyFont="1" applyAlignment="1">
      <alignment wrapText="1"/>
    </xf>
    <xf numFmtId="0" fontId="21" fillId="0" borderId="0" xfId="0" quotePrefix="1" applyFont="1" applyAlignment="1">
      <alignment horizontal="left" vertical="top" wrapText="1"/>
    </xf>
    <xf numFmtId="0" fontId="21" fillId="0" borderId="6" xfId="0" applyFont="1" applyBorder="1" applyAlignment="1">
      <alignment vertical="top" wrapText="1"/>
    </xf>
    <xf numFmtId="0" fontId="21" fillId="0" borderId="6" xfId="0" applyFont="1" applyBorder="1" applyAlignment="1">
      <alignment horizontal="center" vertical="top" wrapText="1"/>
    </xf>
    <xf numFmtId="2" fontId="21" fillId="0" borderId="6" xfId="0" applyNumberFormat="1" applyFont="1" applyBorder="1" applyAlignment="1">
      <alignment vertical="top" wrapText="1"/>
    </xf>
    <xf numFmtId="0" fontId="38" fillId="0" borderId="0" xfId="0" applyFont="1" applyAlignment="1">
      <alignment horizontal="center" vertical="top" wrapText="1"/>
    </xf>
    <xf numFmtId="49" fontId="11" fillId="0" borderId="0" xfId="0" applyNumberFormat="1" applyFont="1" applyAlignment="1">
      <alignment horizontal="left" vertical="top" shrinkToFit="1"/>
    </xf>
    <xf numFmtId="0" fontId="11" fillId="0" borderId="0" xfId="0" applyFont="1" applyAlignment="1">
      <alignment horizontal="justify" vertical="top" shrinkToFit="1"/>
    </xf>
    <xf numFmtId="0" fontId="13" fillId="0" borderId="0" xfId="0" applyFont="1" applyAlignment="1">
      <alignment horizontal="right" shrinkToFit="1"/>
    </xf>
    <xf numFmtId="0" fontId="13" fillId="0" borderId="0" xfId="0" applyFont="1" applyAlignment="1">
      <alignment horizontal="center" shrinkToFit="1"/>
    </xf>
    <xf numFmtId="0" fontId="17" fillId="0" borderId="0" xfId="0" applyFont="1" applyAlignment="1">
      <alignment horizontal="right" shrinkToFit="1"/>
    </xf>
    <xf numFmtId="0" fontId="13" fillId="0" borderId="0" xfId="0" applyFont="1" applyAlignment="1">
      <alignment horizontal="justify" vertical="top" shrinkToFit="1"/>
    </xf>
    <xf numFmtId="167" fontId="13" fillId="0" borderId="0" xfId="0" applyNumberFormat="1" applyFont="1" applyAlignment="1">
      <alignment horizontal="right" shrinkToFit="1"/>
    </xf>
    <xf numFmtId="9" fontId="13" fillId="0" borderId="0" xfId="0" applyNumberFormat="1" applyFont="1" applyAlignment="1">
      <alignment horizontal="center" shrinkToFit="1"/>
    </xf>
    <xf numFmtId="49" fontId="13" fillId="0" borderId="0" xfId="0" quotePrefix="1" applyNumberFormat="1" applyFont="1" applyAlignment="1">
      <alignment horizontal="right" vertical="top" shrinkToFit="1"/>
    </xf>
    <xf numFmtId="0" fontId="13" fillId="0" borderId="0" xfId="0" applyFont="1" applyAlignment="1">
      <alignment horizontal="justify" vertical="justify" shrinkToFit="1"/>
    </xf>
    <xf numFmtId="2" fontId="17" fillId="0" borderId="0" xfId="0" applyNumberFormat="1" applyFont="1" applyAlignment="1">
      <alignment horizontal="right" shrinkToFit="1"/>
    </xf>
    <xf numFmtId="49" fontId="13" fillId="0" borderId="0" xfId="0" applyNumberFormat="1" applyFont="1" applyAlignment="1">
      <alignment horizontal="right" vertical="top" shrinkToFit="1"/>
    </xf>
    <xf numFmtId="2" fontId="12" fillId="0" borderId="0" xfId="0" applyNumberFormat="1" applyFont="1" applyAlignment="1">
      <alignment horizontal="right" shrinkToFit="1"/>
    </xf>
    <xf numFmtId="2" fontId="12" fillId="0" borderId="0" xfId="0" applyNumberFormat="1" applyFont="1" applyAlignment="1">
      <alignment horizontal="center" shrinkToFit="1"/>
    </xf>
    <xf numFmtId="2" fontId="17" fillId="0" borderId="0" xfId="0" applyNumberFormat="1" applyFont="1" applyAlignment="1">
      <alignment horizontal="right" wrapText="1"/>
    </xf>
    <xf numFmtId="2" fontId="17" fillId="0" borderId="0" xfId="0" applyNumberFormat="1" applyFont="1" applyAlignment="1">
      <alignment horizontal="center" wrapText="1"/>
    </xf>
    <xf numFmtId="2" fontId="28" fillId="0" borderId="0" xfId="0" applyNumberFormat="1" applyFont="1" applyAlignment="1">
      <alignment horizontal="right" shrinkToFit="1"/>
    </xf>
    <xf numFmtId="2" fontId="28" fillId="0" borderId="0" xfId="0" applyNumberFormat="1" applyFont="1" applyAlignment="1">
      <alignment horizontal="center" shrinkToFit="1"/>
    </xf>
    <xf numFmtId="49" fontId="13" fillId="0" borderId="0" xfId="0" quotePrefix="1" applyNumberFormat="1" applyFont="1" applyAlignment="1">
      <alignment horizontal="left" vertical="top"/>
    </xf>
    <xf numFmtId="2" fontId="17" fillId="0" borderId="0" xfId="0" applyNumberFormat="1" applyFont="1" applyAlignment="1">
      <alignment horizontal="right"/>
    </xf>
    <xf numFmtId="167" fontId="5" fillId="0" borderId="0" xfId="0" applyNumberFormat="1" applyFont="1" applyAlignment="1">
      <alignment horizontal="center"/>
    </xf>
    <xf numFmtId="49" fontId="5" fillId="0" borderId="0" xfId="0" quotePrefix="1" applyNumberFormat="1" applyFont="1" applyAlignment="1">
      <alignment horizontal="left" vertical="top"/>
    </xf>
    <xf numFmtId="2" fontId="28" fillId="0" borderId="0" xfId="0" applyNumberFormat="1" applyFont="1" applyAlignment="1">
      <alignment horizontal="right"/>
    </xf>
    <xf numFmtId="2" fontId="28" fillId="0" borderId="0" xfId="0" applyNumberFormat="1" applyFont="1" applyAlignment="1">
      <alignment horizontal="center"/>
    </xf>
    <xf numFmtId="1" fontId="21" fillId="0" borderId="0" xfId="0" applyNumberFormat="1" applyFont="1" applyAlignment="1">
      <alignment vertical="top" wrapText="1"/>
    </xf>
    <xf numFmtId="2" fontId="21" fillId="0" borderId="0" xfId="0" applyNumberFormat="1" applyFont="1" applyAlignment="1">
      <alignment vertical="top" wrapText="1"/>
    </xf>
    <xf numFmtId="49" fontId="13" fillId="0" borderId="0" xfId="0" applyNumberFormat="1" applyFont="1" applyAlignment="1">
      <alignment vertical="top" wrapText="1" shrinkToFit="1"/>
    </xf>
    <xf numFmtId="0" fontId="13" fillId="0" borderId="0" xfId="0" applyFont="1" applyAlignment="1">
      <alignment horizontal="justify" vertical="center" wrapText="1" shrinkToFit="1"/>
    </xf>
    <xf numFmtId="0" fontId="17" fillId="0" borderId="0" xfId="0" applyFont="1" applyAlignment="1">
      <alignment horizontal="center" wrapText="1" shrinkToFit="1"/>
    </xf>
    <xf numFmtId="2" fontId="17" fillId="0" borderId="0" xfId="0" applyNumberFormat="1" applyFont="1" applyAlignment="1">
      <alignment horizontal="center" wrapText="1" shrinkToFit="1"/>
    </xf>
    <xf numFmtId="167" fontId="13" fillId="0" borderId="0" xfId="0" applyNumberFormat="1" applyFont="1" applyAlignment="1">
      <alignment horizontal="center" wrapText="1" shrinkToFit="1"/>
    </xf>
    <xf numFmtId="0" fontId="13" fillId="0" borderId="0" xfId="0" applyFont="1" applyAlignment="1">
      <alignment vertical="top" wrapText="1" shrinkToFit="1"/>
    </xf>
    <xf numFmtId="168" fontId="48" fillId="0" borderId="0" xfId="0" applyNumberFormat="1" applyFont="1" applyAlignment="1">
      <alignment horizontal="right" vertical="top" wrapText="1"/>
    </xf>
    <xf numFmtId="0" fontId="21" fillId="0" borderId="0" xfId="7" applyFont="1"/>
    <xf numFmtId="0" fontId="21" fillId="0" borderId="0" xfId="8" applyFont="1"/>
    <xf numFmtId="0" fontId="21" fillId="0" borderId="0" xfId="7" applyFont="1" applyAlignment="1">
      <alignment vertical="top" wrapText="1"/>
    </xf>
    <xf numFmtId="0" fontId="49" fillId="0" borderId="0" xfId="7" applyFont="1" applyAlignment="1">
      <alignment vertical="top" wrapText="1"/>
    </xf>
    <xf numFmtId="0" fontId="49" fillId="0" borderId="0" xfId="7" applyFont="1"/>
    <xf numFmtId="0" fontId="57" fillId="0" borderId="0" xfId="7" applyFont="1" applyAlignment="1">
      <alignment vertical="top" wrapText="1"/>
    </xf>
    <xf numFmtId="3" fontId="57" fillId="0" borderId="0" xfId="7" applyNumberFormat="1" applyFont="1"/>
    <xf numFmtId="0" fontId="57" fillId="0" borderId="0" xfId="7" applyFont="1"/>
    <xf numFmtId="0" fontId="56" fillId="0" borderId="0" xfId="7" applyFont="1"/>
    <xf numFmtId="0" fontId="56" fillId="0" borderId="0" xfId="7" applyFont="1" applyBorder="1" applyAlignment="1">
      <alignment vertical="top" wrapText="1"/>
    </xf>
    <xf numFmtId="3" fontId="56" fillId="0" borderId="0" xfId="7" applyNumberFormat="1" applyFont="1" applyBorder="1"/>
    <xf numFmtId="172" fontId="56" fillId="0" borderId="1" xfId="7" applyNumberFormat="1" applyFont="1" applyBorder="1" applyAlignment="1">
      <alignment vertical="top" wrapText="1"/>
    </xf>
    <xf numFmtId="3" fontId="56" fillId="0" borderId="1" xfId="7" applyNumberFormat="1" applyFont="1" applyBorder="1" applyAlignment="1">
      <alignment horizontal="right"/>
    </xf>
    <xf numFmtId="172" fontId="56" fillId="0" borderId="0" xfId="7" applyNumberFormat="1" applyFont="1" applyBorder="1" applyAlignment="1">
      <alignment vertical="top" wrapText="1"/>
    </xf>
    <xf numFmtId="3" fontId="56" fillId="0" borderId="0" xfId="7" applyNumberFormat="1" applyFont="1" applyBorder="1" applyAlignment="1">
      <alignment horizontal="right"/>
    </xf>
    <xf numFmtId="0" fontId="56" fillId="0" borderId="1" xfId="7" applyFont="1" applyBorder="1" applyAlignment="1">
      <alignment vertical="top" wrapText="1"/>
    </xf>
    <xf numFmtId="4" fontId="56" fillId="0" borderId="0" xfId="7" applyNumberFormat="1" applyFont="1" applyBorder="1"/>
    <xf numFmtId="0" fontId="56" fillId="0" borderId="0" xfId="7" applyFont="1" applyBorder="1" applyAlignment="1">
      <alignment horizontal="right" vertical="top" wrapText="1"/>
    </xf>
    <xf numFmtId="0" fontId="56" fillId="0" borderId="0" xfId="7" applyFont="1" applyFill="1" applyBorder="1" applyAlignment="1">
      <alignment horizontal="right" vertical="top" wrapText="1"/>
    </xf>
    <xf numFmtId="171" fontId="56" fillId="0" borderId="0" xfId="7" applyNumberFormat="1" applyFont="1" applyBorder="1" applyAlignment="1">
      <alignment vertical="top" wrapText="1"/>
    </xf>
    <xf numFmtId="171" fontId="56" fillId="0" borderId="0" xfId="7" quotePrefix="1" applyNumberFormat="1" applyFont="1" applyBorder="1" applyAlignment="1">
      <alignment vertical="top" wrapText="1"/>
    </xf>
    <xf numFmtId="172" fontId="56" fillId="0" borderId="9" xfId="7" applyNumberFormat="1" applyFont="1" applyBorder="1" applyAlignment="1">
      <alignment vertical="top" wrapText="1"/>
    </xf>
    <xf numFmtId="0" fontId="56" fillId="0" borderId="9" xfId="7" applyFont="1" applyBorder="1" applyAlignment="1">
      <alignment vertical="top" wrapText="1"/>
    </xf>
    <xf numFmtId="4" fontId="56" fillId="0" borderId="9" xfId="7" applyNumberFormat="1" applyFont="1" applyBorder="1"/>
    <xf numFmtId="172" fontId="58" fillId="0" borderId="0" xfId="7" applyNumberFormat="1" applyFont="1" applyBorder="1" applyAlignment="1">
      <alignment vertical="top" wrapText="1"/>
    </xf>
    <xf numFmtId="0" fontId="58" fillId="0" borderId="0" xfId="7" applyFont="1" applyBorder="1" applyAlignment="1">
      <alignment vertical="top" wrapText="1"/>
    </xf>
    <xf numFmtId="3" fontId="58" fillId="0" borderId="0" xfId="7" applyNumberFormat="1" applyFont="1" applyBorder="1"/>
    <xf numFmtId="3" fontId="56" fillId="0" borderId="1" xfId="7" applyNumberFormat="1" applyFont="1" applyBorder="1"/>
    <xf numFmtId="171" fontId="56" fillId="0" borderId="0" xfId="7" quotePrefix="1" applyNumberFormat="1" applyFont="1" applyBorder="1" applyAlignment="1">
      <alignment horizontal="left" vertical="top" wrapText="1"/>
    </xf>
    <xf numFmtId="0" fontId="56" fillId="0" borderId="0" xfId="7" applyFont="1" applyFill="1" applyBorder="1" applyAlignment="1">
      <alignment horizontal="left" vertical="top" wrapText="1"/>
    </xf>
    <xf numFmtId="0" fontId="58" fillId="0" borderId="0" xfId="7" applyFont="1" applyFill="1" applyBorder="1" applyAlignment="1">
      <alignment horizontal="right" vertical="top" wrapText="1"/>
    </xf>
    <xf numFmtId="4" fontId="58" fillId="0" borderId="0" xfId="7" applyNumberFormat="1" applyFont="1" applyBorder="1"/>
    <xf numFmtId="0" fontId="58" fillId="0" borderId="0" xfId="7" applyFont="1" applyBorder="1" applyAlignment="1">
      <alignment horizontal="right" vertical="top" wrapText="1"/>
    </xf>
    <xf numFmtId="171" fontId="56" fillId="0" borderId="0" xfId="7" applyNumberFormat="1" applyFont="1" applyBorder="1" applyAlignment="1">
      <alignment horizontal="left" vertical="top" wrapText="1"/>
    </xf>
    <xf numFmtId="0" fontId="56" fillId="0" borderId="0" xfId="7" quotePrefix="1" applyFont="1" applyBorder="1" applyAlignment="1">
      <alignment vertical="top" wrapText="1"/>
    </xf>
    <xf numFmtId="172" fontId="56" fillId="0" borderId="0" xfId="7" applyNumberFormat="1" applyFont="1" applyBorder="1" applyAlignment="1">
      <alignment horizontal="left" vertical="top" wrapText="1"/>
    </xf>
    <xf numFmtId="171" fontId="56" fillId="0" borderId="9" xfId="7" applyNumberFormat="1" applyFont="1" applyBorder="1" applyAlignment="1">
      <alignment vertical="top" wrapText="1"/>
    </xf>
    <xf numFmtId="172" fontId="58" fillId="0" borderId="0" xfId="7" applyNumberFormat="1" applyFont="1" applyBorder="1" applyAlignment="1">
      <alignment horizontal="left" vertical="top" wrapText="1"/>
    </xf>
    <xf numFmtId="0" fontId="56" fillId="0" borderId="0" xfId="7" applyFont="1" applyAlignment="1">
      <alignment horizontal="left" vertical="top" wrapText="1"/>
    </xf>
    <xf numFmtId="0" fontId="56" fillId="0" borderId="0" xfId="7" applyFont="1" applyBorder="1" applyAlignment="1">
      <alignment horizontal="left" vertical="top" wrapText="1"/>
    </xf>
    <xf numFmtId="0" fontId="56" fillId="0" borderId="0" xfId="7" applyFont="1" applyBorder="1" applyAlignment="1">
      <alignment horizontal="right" wrapText="1"/>
    </xf>
    <xf numFmtId="0" fontId="56" fillId="0" borderId="0" xfId="7" applyFont="1" applyBorder="1" applyAlignment="1">
      <alignment wrapText="1"/>
    </xf>
    <xf numFmtId="0" fontId="56" fillId="0" borderId="0" xfId="7" applyFont="1" applyFill="1" applyBorder="1" applyAlignment="1">
      <alignment horizontal="right" wrapText="1"/>
    </xf>
    <xf numFmtId="0" fontId="56" fillId="0" borderId="9" xfId="7" applyFont="1" applyBorder="1" applyAlignment="1">
      <alignment wrapText="1"/>
    </xf>
    <xf numFmtId="0" fontId="58" fillId="0" borderId="0" xfId="7" applyFont="1" applyBorder="1" applyAlignment="1">
      <alignment wrapText="1"/>
    </xf>
    <xf numFmtId="0" fontId="56" fillId="0" borderId="1" xfId="7" applyFont="1" applyBorder="1" applyAlignment="1">
      <alignment wrapText="1"/>
    </xf>
    <xf numFmtId="0" fontId="58" fillId="0" borderId="0" xfId="7" applyFont="1" applyFill="1" applyBorder="1" applyAlignment="1">
      <alignment horizontal="right" wrapText="1"/>
    </xf>
    <xf numFmtId="0" fontId="58" fillId="0" borderId="0" xfId="7" applyFont="1" applyBorder="1" applyAlignment="1">
      <alignment horizontal="right" wrapText="1"/>
    </xf>
    <xf numFmtId="0" fontId="57" fillId="0" borderId="0" xfId="7" applyFont="1" applyAlignment="1">
      <alignment wrapText="1"/>
    </xf>
    <xf numFmtId="4" fontId="59" fillId="0" borderId="0" xfId="7" applyNumberFormat="1" applyFont="1" applyBorder="1"/>
    <xf numFmtId="3" fontId="59" fillId="0" borderId="0" xfId="7" applyNumberFormat="1" applyFont="1" applyBorder="1"/>
    <xf numFmtId="4" fontId="59" fillId="0" borderId="0" xfId="7" applyNumberFormat="1" applyFont="1" applyBorder="1" applyAlignment="1">
      <alignment horizontal="right"/>
    </xf>
    <xf numFmtId="3" fontId="59" fillId="0" borderId="1" xfId="7" applyNumberFormat="1" applyFont="1" applyBorder="1"/>
    <xf numFmtId="3" fontId="2" fillId="0" borderId="0" xfId="7" applyNumberFormat="1" applyFont="1"/>
    <xf numFmtId="0" fontId="2" fillId="0" borderId="0" xfId="7" applyFont="1"/>
    <xf numFmtId="3" fontId="59" fillId="0" borderId="0" xfId="7" applyNumberFormat="1" applyFont="1" applyFill="1" applyBorder="1"/>
    <xf numFmtId="4" fontId="59" fillId="0" borderId="0" xfId="7" applyNumberFormat="1" applyFont="1" applyFill="1" applyBorder="1"/>
    <xf numFmtId="0" fontId="60" fillId="0" borderId="0" xfId="7" applyFont="1"/>
    <xf numFmtId="0" fontId="56" fillId="0" borderId="0" xfId="7" applyFont="1" applyFill="1" applyBorder="1" applyAlignment="1">
      <alignment vertical="top" wrapText="1"/>
    </xf>
    <xf numFmtId="0" fontId="56" fillId="0" borderId="0" xfId="7" applyFont="1" applyProtection="1">
      <protection locked="0"/>
    </xf>
    <xf numFmtId="3" fontId="56" fillId="0" borderId="0" xfId="7" applyNumberFormat="1" applyFont="1" applyBorder="1" applyProtection="1">
      <protection locked="0"/>
    </xf>
    <xf numFmtId="3" fontId="56" fillId="0" borderId="1" xfId="7" applyNumberFormat="1" applyFont="1" applyBorder="1" applyAlignment="1" applyProtection="1">
      <alignment horizontal="right"/>
      <protection locked="0"/>
    </xf>
    <xf numFmtId="3" fontId="56" fillId="0" borderId="0" xfId="7" applyNumberFormat="1" applyFont="1" applyBorder="1" applyAlignment="1" applyProtection="1">
      <alignment horizontal="right"/>
      <protection locked="0"/>
    </xf>
    <xf numFmtId="4" fontId="56" fillId="0" borderId="0" xfId="7" applyNumberFormat="1" applyFont="1" applyBorder="1" applyProtection="1">
      <protection locked="0"/>
    </xf>
    <xf numFmtId="3" fontId="56" fillId="0" borderId="9" xfId="7" applyNumberFormat="1" applyFont="1" applyBorder="1" applyProtection="1">
      <protection locked="0"/>
    </xf>
    <xf numFmtId="3" fontId="58" fillId="0" borderId="0" xfId="7" applyNumberFormat="1" applyFont="1" applyBorder="1" applyProtection="1">
      <protection locked="0"/>
    </xf>
    <xf numFmtId="3" fontId="56" fillId="0" borderId="1" xfId="7" applyNumberFormat="1" applyFont="1" applyBorder="1" applyProtection="1">
      <protection locked="0"/>
    </xf>
    <xf numFmtId="4" fontId="58" fillId="0" borderId="0" xfId="7" applyNumberFormat="1" applyFont="1" applyBorder="1" applyProtection="1">
      <protection locked="0"/>
    </xf>
    <xf numFmtId="4" fontId="58" fillId="0" borderId="0" xfId="7" applyNumberFormat="1" applyFont="1" applyBorder="1" applyAlignment="1" applyProtection="1">
      <alignment horizontal="right"/>
      <protection locked="0"/>
    </xf>
    <xf numFmtId="4" fontId="56" fillId="0" borderId="0" xfId="7" applyNumberFormat="1" applyFont="1" applyBorder="1" applyAlignment="1" applyProtection="1">
      <alignment horizontal="right"/>
      <protection locked="0"/>
    </xf>
    <xf numFmtId="0" fontId="57" fillId="0" borderId="0" xfId="7" applyFont="1" applyProtection="1">
      <protection locked="0"/>
    </xf>
    <xf numFmtId="0" fontId="49" fillId="0" borderId="0" xfId="7" applyFont="1" applyProtection="1">
      <protection locked="0"/>
    </xf>
    <xf numFmtId="0" fontId="21" fillId="0" borderId="0" xfId="7" applyFont="1" applyProtection="1">
      <protection locked="0"/>
    </xf>
    <xf numFmtId="0" fontId="61" fillId="0" borderId="0" xfId="8" applyFont="1" applyProtection="1">
      <protection locked="0"/>
    </xf>
    <xf numFmtId="0" fontId="61" fillId="0" borderId="1" xfId="8" applyFont="1" applyBorder="1" applyProtection="1">
      <protection locked="0"/>
    </xf>
    <xf numFmtId="0" fontId="2" fillId="0" borderId="0" xfId="8" applyFont="1" applyProtection="1">
      <protection locked="0"/>
    </xf>
    <xf numFmtId="16" fontId="61" fillId="0" borderId="0" xfId="7" quotePrefix="1" applyNumberFormat="1" applyFont="1" applyAlignment="1" applyProtection="1">
      <alignment vertical="top"/>
      <protection locked="0"/>
    </xf>
    <xf numFmtId="16" fontId="61" fillId="0" borderId="0" xfId="8" quotePrefix="1" applyNumberFormat="1" applyFont="1" applyProtection="1">
      <protection locked="0"/>
    </xf>
    <xf numFmtId="16" fontId="61" fillId="0" borderId="0" xfId="8" quotePrefix="1" applyNumberFormat="1" applyFont="1"/>
    <xf numFmtId="0" fontId="61" fillId="0" borderId="0" xfId="8" applyFont="1"/>
    <xf numFmtId="0" fontId="61" fillId="0" borderId="0" xfId="8" applyFont="1" applyFill="1" applyBorder="1"/>
    <xf numFmtId="0" fontId="61" fillId="0" borderId="4" xfId="8" applyFont="1" applyBorder="1"/>
    <xf numFmtId="0" fontId="61" fillId="0" borderId="0" xfId="8" applyFont="1" applyBorder="1"/>
    <xf numFmtId="0" fontId="61" fillId="0" borderId="4" xfId="8" quotePrefix="1" applyFont="1" applyBorder="1"/>
    <xf numFmtId="0" fontId="52" fillId="0" borderId="0" xfId="8" applyFont="1" applyFill="1" applyBorder="1"/>
    <xf numFmtId="0" fontId="48" fillId="0" borderId="0" xfId="8" applyFont="1" applyFill="1" applyBorder="1"/>
    <xf numFmtId="165" fontId="21" fillId="0" borderId="0" xfId="5" applyFont="1" applyFill="1" applyBorder="1" applyProtection="1"/>
    <xf numFmtId="164" fontId="61" fillId="0" borderId="0" xfId="8" applyNumberFormat="1" applyFont="1" applyProtection="1">
      <protection locked="0"/>
    </xf>
    <xf numFmtId="164" fontId="61" fillId="0" borderId="1" xfId="8" applyNumberFormat="1" applyFont="1" applyBorder="1" applyProtection="1">
      <protection locked="0"/>
    </xf>
    <xf numFmtId="164" fontId="61" fillId="0" borderId="0" xfId="5" applyNumberFormat="1" applyFont="1" applyBorder="1" applyProtection="1">
      <protection locked="0"/>
    </xf>
    <xf numFmtId="164" fontId="2" fillId="0" borderId="0" xfId="5" applyNumberFormat="1" applyFont="1" applyBorder="1" applyProtection="1">
      <protection locked="0"/>
    </xf>
    <xf numFmtId="164" fontId="21" fillId="0" borderId="0" xfId="8" applyNumberFormat="1" applyFont="1"/>
    <xf numFmtId="0" fontId="59" fillId="0" borderId="0" xfId="7" applyFont="1"/>
    <xf numFmtId="0" fontId="59" fillId="0" borderId="0" xfId="7" applyFont="1" applyBorder="1" applyAlignment="1">
      <alignment horizontal="right"/>
    </xf>
    <xf numFmtId="170" fontId="59" fillId="0" borderId="1" xfId="7" applyNumberFormat="1" applyFont="1" applyBorder="1"/>
    <xf numFmtId="3" fontId="59" fillId="0" borderId="9" xfId="7" applyNumberFormat="1" applyFont="1" applyBorder="1"/>
    <xf numFmtId="164" fontId="61" fillId="0" borderId="0" xfId="7" applyNumberFormat="1" applyFont="1" applyBorder="1" applyAlignment="1">
      <alignment horizontal="right"/>
    </xf>
    <xf numFmtId="164" fontId="61" fillId="0" borderId="0" xfId="5" applyNumberFormat="1" applyFont="1" applyFill="1" applyBorder="1" applyProtection="1"/>
    <xf numFmtId="164" fontId="61" fillId="0" borderId="4" xfId="5" applyNumberFormat="1" applyFont="1" applyFill="1" applyBorder="1" applyProtection="1"/>
    <xf numFmtId="164" fontId="61" fillId="0" borderId="0" xfId="8" applyNumberFormat="1" applyFont="1"/>
    <xf numFmtId="4" fontId="56" fillId="0" borderId="0" xfId="7" applyNumberFormat="1" applyFont="1" applyFill="1" applyBorder="1" applyProtection="1">
      <protection locked="0"/>
    </xf>
    <xf numFmtId="3" fontId="56" fillId="0" borderId="0" xfId="7" applyNumberFormat="1" applyFont="1" applyFill="1" applyBorder="1" applyProtection="1">
      <protection locked="0"/>
    </xf>
    <xf numFmtId="3" fontId="58" fillId="0" borderId="0" xfId="7" applyNumberFormat="1" applyFont="1" applyFill="1" applyBorder="1" applyProtection="1">
      <protection locked="0"/>
    </xf>
    <xf numFmtId="3" fontId="56" fillId="0" borderId="9" xfId="7" applyNumberFormat="1" applyFont="1" applyFill="1" applyBorder="1" applyProtection="1">
      <protection locked="0"/>
    </xf>
    <xf numFmtId="3" fontId="57" fillId="0" borderId="0" xfId="7" applyNumberFormat="1" applyFont="1" applyFill="1" applyProtection="1">
      <protection locked="0"/>
    </xf>
    <xf numFmtId="3" fontId="59" fillId="0" borderId="0" xfId="7" applyNumberFormat="1" applyFont="1" applyFill="1" applyBorder="1" applyAlignment="1">
      <alignment horizontal="right"/>
    </xf>
    <xf numFmtId="172" fontId="56" fillId="0" borderId="0" xfId="7" quotePrefix="1" applyNumberFormat="1" applyFont="1" applyBorder="1" applyAlignment="1">
      <alignment horizontal="left" vertical="top" wrapText="1"/>
    </xf>
    <xf numFmtId="0" fontId="57" fillId="0" borderId="0" xfId="7" quotePrefix="1" applyFont="1" applyAlignment="1">
      <alignment vertical="top" wrapText="1"/>
    </xf>
    <xf numFmtId="0" fontId="58" fillId="0" borderId="0" xfId="7" applyFont="1" applyAlignment="1">
      <alignment vertical="top" wrapText="1"/>
    </xf>
    <xf numFmtId="0" fontId="56" fillId="0" borderId="0" xfId="7" quotePrefix="1" applyFont="1" applyAlignment="1">
      <alignment vertical="top" wrapText="1"/>
    </xf>
    <xf numFmtId="0" fontId="56" fillId="0" borderId="0" xfId="7" applyFont="1" applyAlignment="1">
      <alignment vertical="top" wrapText="1"/>
    </xf>
    <xf numFmtId="0" fontId="58" fillId="0" borderId="0" xfId="7" applyFont="1" applyAlignment="1">
      <alignment wrapText="1"/>
    </xf>
    <xf numFmtId="0" fontId="54" fillId="0" borderId="0" xfId="7" applyFont="1" applyAlignment="1">
      <alignment vertical="top" wrapText="1"/>
    </xf>
    <xf numFmtId="0" fontId="23" fillId="0" borderId="0" xfId="7" applyFont="1" applyAlignment="1">
      <alignment vertical="top" wrapText="1"/>
    </xf>
    <xf numFmtId="0" fontId="56" fillId="0" borderId="1" xfId="7" applyFont="1" applyFill="1" applyBorder="1" applyAlignment="1">
      <alignment vertical="top" wrapText="1"/>
    </xf>
    <xf numFmtId="0" fontId="62" fillId="0" borderId="9" xfId="7" applyFont="1" applyBorder="1" applyAlignment="1">
      <alignment vertical="top" wrapText="1"/>
    </xf>
    <xf numFmtId="0" fontId="56" fillId="0" borderId="9" xfId="7" applyFont="1" applyBorder="1" applyAlignment="1">
      <alignment vertical="center" wrapText="1"/>
    </xf>
    <xf numFmtId="0" fontId="56" fillId="0" borderId="9" xfId="7" applyFont="1" applyFill="1" applyBorder="1" applyAlignment="1">
      <alignment vertical="center" wrapText="1"/>
    </xf>
    <xf numFmtId="0" fontId="57" fillId="0" borderId="9" xfId="7" applyFont="1" applyBorder="1" applyAlignment="1">
      <alignment vertical="top" wrapText="1"/>
    </xf>
    <xf numFmtId="0" fontId="63" fillId="0" borderId="9" xfId="7" applyFont="1" applyBorder="1" applyAlignment="1">
      <alignment vertical="top" wrapText="1"/>
    </xf>
    <xf numFmtId="0" fontId="57" fillId="0" borderId="9" xfId="7" applyFont="1" applyBorder="1" applyAlignment="1">
      <alignment wrapText="1"/>
    </xf>
    <xf numFmtId="0" fontId="2" fillId="0" borderId="9" xfId="7" applyFont="1" applyBorder="1"/>
    <xf numFmtId="0" fontId="57" fillId="0" borderId="9" xfId="7" applyFont="1" applyBorder="1" applyProtection="1">
      <protection locked="0"/>
    </xf>
    <xf numFmtId="4" fontId="63" fillId="0" borderId="9" xfId="7" applyNumberFormat="1" applyFont="1" applyBorder="1"/>
    <xf numFmtId="4" fontId="62" fillId="0" borderId="9" xfId="7" applyNumberFormat="1" applyFont="1" applyBorder="1"/>
    <xf numFmtId="4" fontId="56" fillId="0" borderId="0" xfId="7" applyNumberFormat="1" applyFont="1" applyFill="1" applyBorder="1"/>
    <xf numFmtId="172" fontId="56" fillId="0" borderId="0" xfId="7" applyNumberFormat="1" applyFont="1" applyFill="1" applyBorder="1" applyAlignment="1">
      <alignment vertical="top" wrapText="1"/>
    </xf>
    <xf numFmtId="171" fontId="58" fillId="0" borderId="0" xfId="7" applyNumberFormat="1" applyFont="1" applyBorder="1" applyAlignment="1">
      <alignment vertical="top" wrapText="1"/>
    </xf>
    <xf numFmtId="0" fontId="56" fillId="0" borderId="0" xfId="7" applyFont="1" applyAlignment="1">
      <alignment horizontal="left" wrapText="1"/>
    </xf>
    <xf numFmtId="4" fontId="58" fillId="0" borderId="0" xfId="7" applyNumberFormat="1" applyFont="1" applyFill="1" applyBorder="1" applyProtection="1">
      <protection locked="0"/>
    </xf>
    <xf numFmtId="0" fontId="56" fillId="0" borderId="0" xfId="7" quotePrefix="1" applyFont="1" applyFill="1" applyBorder="1" applyAlignment="1">
      <alignment horizontal="left" vertical="top" wrapText="1"/>
    </xf>
    <xf numFmtId="3" fontId="56" fillId="0" borderId="1" xfId="7" applyNumberFormat="1" applyFont="1" applyFill="1" applyBorder="1" applyProtection="1">
      <protection locked="0"/>
    </xf>
    <xf numFmtId="0" fontId="56" fillId="0" borderId="0" xfId="7" quotePrefix="1" applyFont="1" applyFill="1" applyBorder="1" applyAlignment="1">
      <alignment vertical="top" wrapText="1"/>
    </xf>
    <xf numFmtId="0" fontId="57" fillId="0" borderId="0" xfId="7" applyFont="1" applyFill="1" applyProtection="1">
      <protection locked="0"/>
    </xf>
    <xf numFmtId="4" fontId="57" fillId="0" borderId="0" xfId="7" applyNumberFormat="1" applyFont="1"/>
    <xf numFmtId="0" fontId="56" fillId="0" borderId="0" xfId="7" quotePrefix="1" applyFont="1" applyAlignment="1">
      <alignment horizontal="left" vertical="top" wrapText="1"/>
    </xf>
    <xf numFmtId="0" fontId="56" fillId="0" borderId="0" xfId="7" quotePrefix="1" applyFont="1" applyBorder="1" applyAlignment="1">
      <alignment horizontal="right" wrapText="1"/>
    </xf>
    <xf numFmtId="16" fontId="56" fillId="0" borderId="0" xfId="7" applyNumberFormat="1" applyFont="1" applyFill="1" applyBorder="1" applyAlignment="1">
      <alignment horizontal="left" vertical="top" wrapText="1"/>
    </xf>
    <xf numFmtId="0" fontId="61" fillId="0" borderId="0" xfId="7" applyFont="1"/>
    <xf numFmtId="0" fontId="61" fillId="0" borderId="0" xfId="7" applyFont="1" applyProtection="1">
      <protection locked="0"/>
    </xf>
    <xf numFmtId="3" fontId="56" fillId="0" borderId="0" xfId="7" applyNumberFormat="1" applyFont="1" applyFill="1" applyBorder="1"/>
    <xf numFmtId="0" fontId="56" fillId="0" borderId="0" xfId="7" applyFont="1" applyBorder="1" applyAlignment="1">
      <alignment horizontal="right"/>
    </xf>
    <xf numFmtId="170" fontId="56" fillId="0" borderId="1" xfId="7" applyNumberFormat="1" applyFont="1" applyBorder="1"/>
    <xf numFmtId="170" fontId="56" fillId="0" borderId="0" xfId="7" applyNumberFormat="1" applyFont="1" applyBorder="1"/>
    <xf numFmtId="0" fontId="56" fillId="0" borderId="1" xfId="7" applyFont="1" applyBorder="1" applyAlignment="1">
      <alignment horizontal="left" vertical="center" wrapText="1"/>
    </xf>
    <xf numFmtId="0" fontId="56" fillId="0" borderId="1" xfId="7" applyFont="1" applyBorder="1" applyAlignment="1">
      <alignment horizontal="center" vertical="center" wrapText="1"/>
    </xf>
    <xf numFmtId="0" fontId="56" fillId="0" borderId="1" xfId="7" applyFont="1" applyBorder="1" applyAlignment="1">
      <alignment horizontal="center" vertical="center"/>
    </xf>
    <xf numFmtId="3" fontId="56" fillId="0" borderId="1" xfId="7" applyNumberFormat="1" applyFont="1" applyBorder="1" applyAlignment="1" applyProtection="1">
      <alignment horizontal="center" vertical="center"/>
      <protection locked="0"/>
    </xf>
    <xf numFmtId="3" fontId="56" fillId="0" borderId="1" xfId="7" applyNumberFormat="1" applyFont="1" applyBorder="1" applyAlignment="1">
      <alignment horizontal="center" vertical="center"/>
    </xf>
    <xf numFmtId="172" fontId="56" fillId="0" borderId="1" xfId="7" applyNumberFormat="1" applyFont="1" applyBorder="1" applyAlignment="1">
      <alignment vertical="center" wrapText="1"/>
    </xf>
    <xf numFmtId="0" fontId="58" fillId="0" borderId="0" xfId="7" applyFont="1" applyFill="1" applyProtection="1">
      <protection locked="0"/>
    </xf>
    <xf numFmtId="0" fontId="58" fillId="0" borderId="0" xfId="7" applyFont="1"/>
    <xf numFmtId="0" fontId="58" fillId="0" borderId="0" xfId="7" applyFont="1" applyProtection="1">
      <protection locked="0"/>
    </xf>
    <xf numFmtId="0" fontId="56" fillId="0" borderId="0" xfId="7" quotePrefix="1" applyFont="1" applyBorder="1" applyAlignment="1">
      <alignment horizontal="right" vertical="top" wrapText="1"/>
    </xf>
    <xf numFmtId="3" fontId="56" fillId="0" borderId="0" xfId="7" applyNumberFormat="1" applyFont="1" applyFill="1" applyBorder="1" applyAlignment="1">
      <alignment horizontal="right"/>
    </xf>
    <xf numFmtId="2" fontId="56" fillId="0" borderId="0" xfId="7" applyNumberFormat="1" applyFont="1" applyFill="1" applyBorder="1"/>
    <xf numFmtId="0" fontId="56" fillId="0" borderId="9" xfId="7" applyFont="1" applyBorder="1" applyAlignment="1">
      <alignment horizontal="right" wrapText="1"/>
    </xf>
    <xf numFmtId="0" fontId="56" fillId="0" borderId="1" xfId="7" applyFont="1" applyBorder="1" applyAlignment="1">
      <alignment horizontal="right" wrapText="1"/>
    </xf>
    <xf numFmtId="0" fontId="58" fillId="0" borderId="0" xfId="7" applyFont="1" applyAlignment="1">
      <alignment horizontal="right" wrapText="1"/>
    </xf>
    <xf numFmtId="0" fontId="56" fillId="0" borderId="0" xfId="7" applyFont="1" applyAlignment="1">
      <alignment horizontal="right" wrapText="1"/>
    </xf>
    <xf numFmtId="0" fontId="57" fillId="0" borderId="9" xfId="7" applyFont="1" applyBorder="1" applyAlignment="1">
      <alignment horizontal="right" wrapText="1"/>
    </xf>
    <xf numFmtId="0" fontId="65" fillId="0" borderId="0" xfId="7" applyFont="1" applyBorder="1" applyAlignment="1">
      <alignment vertical="top" wrapText="1"/>
    </xf>
    <xf numFmtId="0" fontId="56" fillId="0" borderId="0" xfId="7" applyFont="1" applyFill="1" applyProtection="1">
      <protection locked="0"/>
    </xf>
    <xf numFmtId="0" fontId="56" fillId="0" borderId="1" xfId="7" applyFont="1" applyBorder="1" applyAlignment="1">
      <alignment horizontal="left" vertical="top" wrapText="1"/>
    </xf>
    <xf numFmtId="0" fontId="56" fillId="0" borderId="1" xfId="7" applyFont="1" applyBorder="1" applyAlignment="1">
      <alignment horizontal="right"/>
    </xf>
    <xf numFmtId="3" fontId="56" fillId="0" borderId="0" xfId="7" applyNumberFormat="1" applyFont="1" applyFill="1" applyBorder="1" applyAlignment="1" applyProtection="1">
      <alignment horizontal="right"/>
      <protection locked="0"/>
    </xf>
    <xf numFmtId="3" fontId="56" fillId="0" borderId="1" xfId="7" applyNumberFormat="1" applyFont="1" applyFill="1" applyBorder="1" applyAlignment="1" applyProtection="1">
      <alignment horizontal="right"/>
      <protection locked="0"/>
    </xf>
    <xf numFmtId="170" fontId="59" fillId="0" borderId="0" xfId="7" applyNumberFormat="1" applyFont="1" applyBorder="1"/>
    <xf numFmtId="4" fontId="58" fillId="0" borderId="0" xfId="7" applyNumberFormat="1" applyFont="1" applyFill="1" applyBorder="1" applyAlignment="1" applyProtection="1">
      <alignment horizontal="right"/>
      <protection locked="0"/>
    </xf>
    <xf numFmtId="4" fontId="56" fillId="0" borderId="0" xfId="7" applyNumberFormat="1" applyFont="1" applyFill="1" applyBorder="1" applyAlignment="1" applyProtection="1">
      <alignment horizontal="right"/>
      <protection locked="0"/>
    </xf>
    <xf numFmtId="0" fontId="49" fillId="0" borderId="0" xfId="7" applyFont="1" applyFill="1" applyProtection="1">
      <protection locked="0"/>
    </xf>
    <xf numFmtId="0" fontId="21" fillId="0" borderId="0" xfId="7" applyFont="1" applyFill="1" applyProtection="1">
      <protection locked="0"/>
    </xf>
    <xf numFmtId="0" fontId="56" fillId="0" borderId="0" xfId="7" applyFont="1" applyFill="1" applyAlignment="1">
      <alignment vertical="top" wrapText="1"/>
    </xf>
    <xf numFmtId="0" fontId="56" fillId="0" borderId="0" xfId="7" quotePrefix="1" applyFont="1" applyFill="1" applyAlignment="1">
      <alignment vertical="top" wrapText="1"/>
    </xf>
    <xf numFmtId="0" fontId="56" fillId="0" borderId="0" xfId="7" applyFont="1" applyFill="1" applyAlignment="1">
      <alignment horizontal="left" vertical="top" wrapText="1"/>
    </xf>
    <xf numFmtId="0" fontId="61" fillId="0" borderId="0" xfId="0" quotePrefix="1" applyFont="1" applyProtection="1">
      <protection locked="0"/>
    </xf>
    <xf numFmtId="0" fontId="61" fillId="0" borderId="0" xfId="8" applyFont="1" applyFill="1" applyProtection="1">
      <protection locked="0"/>
    </xf>
    <xf numFmtId="0" fontId="2" fillId="0" borderId="1" xfId="8" applyFont="1" applyFill="1" applyBorder="1" applyProtection="1">
      <protection locked="0"/>
    </xf>
    <xf numFmtId="0" fontId="61" fillId="0" borderId="0" xfId="0" applyFont="1" applyAlignment="1" applyProtection="1">
      <alignment vertical="top" wrapText="1"/>
      <protection locked="0"/>
    </xf>
    <xf numFmtId="0" fontId="61" fillId="0" borderId="0" xfId="8" applyFont="1" applyFill="1" applyBorder="1" applyProtection="1">
      <protection locked="0"/>
    </xf>
    <xf numFmtId="0" fontId="61" fillId="0" borderId="4" xfId="8" applyFont="1" applyFill="1" applyBorder="1"/>
    <xf numFmtId="16" fontId="56" fillId="0" borderId="0" xfId="7" quotePrefix="1" applyNumberFormat="1" applyFont="1"/>
    <xf numFmtId="0" fontId="62" fillId="0" borderId="0" xfId="0" applyFont="1" applyAlignment="1" applyProtection="1">
      <alignment vertical="top" wrapText="1"/>
      <protection locked="0"/>
    </xf>
    <xf numFmtId="0" fontId="56" fillId="0" borderId="0" xfId="0" applyFont="1"/>
    <xf numFmtId="3" fontId="59" fillId="0" borderId="0" xfId="0" applyNumberFormat="1" applyFont="1"/>
    <xf numFmtId="0" fontId="56" fillId="0" borderId="0" xfId="0" applyFont="1" applyAlignment="1">
      <alignment horizontal="right"/>
    </xf>
    <xf numFmtId="0" fontId="56" fillId="0" borderId="0" xfId="0" quotePrefix="1" applyFont="1" applyAlignment="1">
      <alignment vertical="top" wrapText="1"/>
    </xf>
    <xf numFmtId="0" fontId="64" fillId="0" borderId="0" xfId="0" applyFont="1" applyAlignment="1">
      <alignment vertical="top" wrapText="1"/>
    </xf>
    <xf numFmtId="0" fontId="64" fillId="0" borderId="0" xfId="0" quotePrefix="1" applyFont="1" applyAlignment="1">
      <alignment vertical="top" wrapText="1"/>
    </xf>
    <xf numFmtId="0" fontId="64" fillId="0" borderId="0" xfId="0" quotePrefix="1" applyFont="1" applyAlignment="1">
      <alignment vertical="center" wrapText="1"/>
    </xf>
    <xf numFmtId="0" fontId="64" fillId="0" borderId="0" xfId="0" quotePrefix="1" applyFont="1" applyAlignment="1">
      <alignment vertical="top"/>
    </xf>
    <xf numFmtId="0" fontId="64" fillId="0" borderId="0" xfId="0" applyFont="1" applyAlignment="1">
      <alignment vertical="top"/>
    </xf>
    <xf numFmtId="0" fontId="56" fillId="0" borderId="0" xfId="0" applyFont="1" applyAlignment="1">
      <alignment vertical="top"/>
    </xf>
    <xf numFmtId="0" fontId="56" fillId="0" borderId="0" xfId="0" applyFont="1" applyAlignment="1">
      <alignment vertical="top" wrapText="1"/>
    </xf>
    <xf numFmtId="0" fontId="61" fillId="0" borderId="0" xfId="0" applyFont="1" applyProtection="1">
      <protection locked="0"/>
    </xf>
    <xf numFmtId="16" fontId="2" fillId="0" borderId="0" xfId="8" quotePrefix="1" applyNumberFormat="1" applyFont="1" applyProtection="1">
      <protection locked="0"/>
    </xf>
    <xf numFmtId="0" fontId="2" fillId="0" borderId="0" xfId="8" applyFont="1" applyFill="1" applyBorder="1" applyProtection="1">
      <protection locked="0"/>
    </xf>
    <xf numFmtId="0" fontId="66" fillId="0" borderId="0" xfId="8" applyFont="1" applyFill="1"/>
    <xf numFmtId="4" fontId="56" fillId="0" borderId="0" xfId="8" applyNumberFormat="1" applyFont="1"/>
    <xf numFmtId="0" fontId="56" fillId="0" borderId="0" xfId="8" applyFont="1"/>
    <xf numFmtId="0" fontId="66" fillId="0" borderId="7" xfId="8" applyFont="1" applyFill="1" applyBorder="1" applyAlignment="1">
      <alignment vertical="center"/>
    </xf>
    <xf numFmtId="0" fontId="56" fillId="0" borderId="7" xfId="0" applyFont="1" applyBorder="1" applyAlignment="1">
      <alignment vertical="center" wrapText="1"/>
    </xf>
    <xf numFmtId="0" fontId="56" fillId="0" borderId="7" xfId="8" applyFont="1" applyBorder="1" applyAlignment="1">
      <alignment horizontal="left"/>
    </xf>
    <xf numFmtId="0" fontId="56" fillId="0" borderId="7" xfId="8" applyFont="1" applyBorder="1" applyAlignment="1">
      <alignment horizontal="left" wrapText="1"/>
    </xf>
    <xf numFmtId="0" fontId="66" fillId="0" borderId="7" xfId="8" applyFont="1" applyFill="1" applyBorder="1"/>
    <xf numFmtId="0" fontId="56" fillId="0" borderId="7" xfId="0" applyFont="1" applyBorder="1"/>
    <xf numFmtId="0" fontId="56" fillId="0" borderId="7" xfId="8" applyFont="1" applyBorder="1"/>
    <xf numFmtId="0" fontId="56" fillId="0" borderId="7" xfId="8" applyFont="1" applyBorder="1" applyAlignment="1">
      <alignment wrapText="1"/>
    </xf>
    <xf numFmtId="16" fontId="56" fillId="0" borderId="7" xfId="7" quotePrefix="1" applyNumberFormat="1" applyFont="1" applyBorder="1" applyAlignment="1">
      <alignment vertical="top"/>
    </xf>
    <xf numFmtId="4" fontId="56" fillId="0" borderId="7" xfId="7" applyNumberFormat="1" applyFont="1" applyBorder="1" applyAlignment="1">
      <alignment horizontal="right"/>
    </xf>
    <xf numFmtId="0" fontId="56" fillId="0" borderId="7" xfId="7" quotePrefix="1" applyFont="1" applyBorder="1" applyAlignment="1">
      <alignment vertical="top"/>
    </xf>
    <xf numFmtId="0" fontId="56" fillId="0" borderId="7" xfId="8" applyFont="1" applyBorder="1" applyAlignment="1">
      <alignment horizontal="right"/>
    </xf>
    <xf numFmtId="0" fontId="56" fillId="0" borderId="7" xfId="7" applyFont="1" applyBorder="1" applyAlignment="1">
      <alignment horizontal="right"/>
    </xf>
    <xf numFmtId="0" fontId="56" fillId="0" borderId="10" xfId="8" applyFont="1" applyBorder="1"/>
    <xf numFmtId="4" fontId="56" fillId="0" borderId="10" xfId="8" applyNumberFormat="1" applyFont="1" applyBorder="1" applyAlignment="1">
      <alignment horizontal="right"/>
    </xf>
    <xf numFmtId="0" fontId="56" fillId="0" borderId="10" xfId="8" applyFont="1" applyBorder="1" applyAlignment="1">
      <alignment horizontal="left"/>
    </xf>
    <xf numFmtId="16" fontId="56" fillId="0" borderId="11" xfId="7" quotePrefix="1" applyNumberFormat="1" applyFont="1" applyBorder="1" applyAlignment="1">
      <alignment vertical="top"/>
    </xf>
    <xf numFmtId="0" fontId="56" fillId="0" borderId="12" xfId="0" applyFont="1" applyBorder="1" applyAlignment="1">
      <alignment vertical="top" wrapText="1"/>
    </xf>
    <xf numFmtId="4" fontId="56" fillId="0" borderId="11" xfId="7" applyNumberFormat="1" applyFont="1" applyBorder="1" applyAlignment="1">
      <alignment horizontal="right"/>
    </xf>
    <xf numFmtId="16" fontId="56" fillId="0" borderId="13" xfId="7" quotePrefix="1" applyNumberFormat="1" applyFont="1" applyBorder="1" applyAlignment="1">
      <alignment vertical="center"/>
    </xf>
    <xf numFmtId="0" fontId="56" fillId="0" borderId="1" xfId="0" applyFont="1" applyBorder="1" applyAlignment="1">
      <alignment vertical="center" wrapText="1"/>
    </xf>
    <xf numFmtId="0" fontId="56" fillId="0" borderId="13" xfId="8" applyFont="1" applyBorder="1" applyAlignment="1">
      <alignment horizontal="left"/>
    </xf>
    <xf numFmtId="0" fontId="56" fillId="0" borderId="13" xfId="8" applyFont="1" applyBorder="1" applyAlignment="1">
      <alignment horizontal="left" wrapText="1"/>
    </xf>
    <xf numFmtId="4" fontId="56" fillId="0" borderId="7" xfId="8" applyNumberFormat="1" applyFont="1" applyBorder="1" applyAlignment="1">
      <alignment horizontal="right"/>
    </xf>
    <xf numFmtId="0" fontId="56" fillId="0" borderId="0" xfId="8" applyFont="1" applyBorder="1"/>
    <xf numFmtId="0" fontId="56" fillId="0" borderId="14" xfId="8" applyFont="1" applyBorder="1"/>
    <xf numFmtId="164" fontId="62" fillId="0" borderId="14" xfId="8" applyNumberFormat="1" applyFont="1" applyBorder="1" applyAlignment="1">
      <alignment horizontal="right"/>
    </xf>
    <xf numFmtId="4" fontId="62" fillId="0" borderId="0" xfId="7" applyNumberFormat="1" applyFont="1" applyBorder="1" applyAlignment="1">
      <alignment horizontal="left"/>
    </xf>
    <xf numFmtId="9" fontId="56" fillId="0" borderId="7" xfId="8" applyNumberFormat="1" applyFont="1" applyBorder="1" applyAlignment="1">
      <alignment horizontal="left"/>
    </xf>
    <xf numFmtId="4" fontId="56" fillId="0" borderId="0" xfId="7" applyNumberFormat="1" applyFont="1" applyBorder="1" applyAlignment="1">
      <alignment horizontal="left"/>
    </xf>
    <xf numFmtId="9" fontId="56" fillId="0" borderId="0" xfId="8" applyNumberFormat="1" applyFont="1" applyAlignment="1">
      <alignment horizontal="left"/>
    </xf>
    <xf numFmtId="0" fontId="56" fillId="0" borderId="10" xfId="8" applyFont="1" applyBorder="1" applyAlignment="1">
      <alignment horizontal="right"/>
    </xf>
    <xf numFmtId="164" fontId="62" fillId="0" borderId="14" xfId="7" applyNumberFormat="1" applyFont="1" applyBorder="1" applyAlignment="1">
      <alignment horizontal="right"/>
    </xf>
    <xf numFmtId="4" fontId="21" fillId="0" borderId="0" xfId="8" applyNumberFormat="1" applyFont="1"/>
    <xf numFmtId="0" fontId="56" fillId="0" borderId="0" xfId="0" applyFont="1" applyAlignment="1" applyProtection="1">
      <alignment vertical="top" wrapText="1"/>
      <protection locked="0"/>
    </xf>
    <xf numFmtId="0" fontId="50" fillId="0" borderId="0" xfId="7" applyFont="1" applyBorder="1" applyAlignment="1">
      <alignment vertical="top" wrapText="1"/>
    </xf>
    <xf numFmtId="0" fontId="65" fillId="0" borderId="0" xfId="7" applyFont="1" applyFill="1" applyBorder="1" applyAlignment="1">
      <alignment vertical="top" wrapText="1"/>
    </xf>
    <xf numFmtId="4" fontId="59" fillId="0" borderId="0" xfId="7" applyNumberFormat="1" applyFont="1" applyBorder="1" applyProtection="1">
      <protection locked="0"/>
    </xf>
    <xf numFmtId="0" fontId="56" fillId="0" borderId="0" xfId="0" quotePrefix="1" applyFont="1" applyAlignment="1">
      <alignment horizontal="left" wrapText="1"/>
    </xf>
    <xf numFmtId="0" fontId="59" fillId="0" borderId="0" xfId="7" quotePrefix="1" applyFont="1" applyBorder="1" applyAlignment="1">
      <alignment wrapText="1"/>
    </xf>
    <xf numFmtId="3" fontId="57" fillId="0" borderId="0" xfId="7" applyNumberFormat="1" applyFont="1" applyProtection="1">
      <protection locked="0"/>
    </xf>
    <xf numFmtId="4" fontId="59" fillId="0" borderId="0" xfId="7" applyNumberFormat="1" applyFont="1" applyFill="1" applyBorder="1" applyProtection="1">
      <protection locked="0"/>
    </xf>
    <xf numFmtId="171" fontId="56" fillId="0" borderId="0" xfId="7" quotePrefix="1" applyNumberFormat="1" applyFont="1" applyFill="1" applyBorder="1" applyAlignment="1">
      <alignment vertical="top" wrapText="1"/>
    </xf>
    <xf numFmtId="4" fontId="61" fillId="0" borderId="0" xfId="7" applyNumberFormat="1" applyFont="1" applyFill="1" applyBorder="1"/>
    <xf numFmtId="0" fontId="7" fillId="2" borderId="0" xfId="0" applyFont="1" applyFill="1"/>
    <xf numFmtId="0" fontId="7" fillId="3" borderId="0" xfId="0" applyFont="1" applyFill="1"/>
    <xf numFmtId="0" fontId="7" fillId="4" borderId="0" xfId="0" applyFont="1" applyFill="1"/>
    <xf numFmtId="0" fontId="7" fillId="5" borderId="0" xfId="0" applyFont="1" applyFill="1"/>
    <xf numFmtId="0" fontId="5" fillId="6" borderId="0" xfId="0" applyFont="1" applyFill="1"/>
    <xf numFmtId="0" fontId="5" fillId="6" borderId="0" xfId="0" applyFont="1" applyFill="1" applyAlignment="1">
      <alignment vertical="center"/>
    </xf>
    <xf numFmtId="49" fontId="13" fillId="0" borderId="2" xfId="0" applyNumberFormat="1" applyFont="1" applyBorder="1" applyAlignment="1">
      <alignment horizontal="left" vertical="top" shrinkToFit="1"/>
    </xf>
    <xf numFmtId="9" fontId="0" fillId="0" borderId="0" xfId="0" applyNumberFormat="1"/>
    <xf numFmtId="0" fontId="0" fillId="0" borderId="0" xfId="0" applyFill="1"/>
    <xf numFmtId="0" fontId="0" fillId="0" borderId="0" xfId="0" applyFont="1" applyFill="1"/>
    <xf numFmtId="0" fontId="57" fillId="0" borderId="2" xfId="7" applyFont="1" applyBorder="1" applyAlignment="1">
      <alignment vertical="top" wrapText="1"/>
    </xf>
    <xf numFmtId="0" fontId="57" fillId="0" borderId="2" xfId="7" applyFont="1" applyBorder="1" applyAlignment="1">
      <alignment wrapText="1"/>
    </xf>
    <xf numFmtId="0" fontId="2" fillId="0" borderId="2" xfId="7" applyFont="1" applyBorder="1"/>
    <xf numFmtId="0" fontId="57" fillId="0" borderId="2" xfId="7" applyFont="1" applyFill="1" applyBorder="1" applyProtection="1">
      <protection locked="0"/>
    </xf>
    <xf numFmtId="0" fontId="57" fillId="0" borderId="2" xfId="7" applyFont="1" applyBorder="1"/>
    <xf numFmtId="0" fontId="70" fillId="0" borderId="0" xfId="7" applyFont="1" applyAlignment="1">
      <alignment vertical="top" wrapText="1"/>
    </xf>
    <xf numFmtId="0" fontId="70" fillId="0" borderId="0" xfId="7" applyFont="1" applyAlignment="1">
      <alignment wrapText="1"/>
    </xf>
    <xf numFmtId="0" fontId="70" fillId="0" borderId="0" xfId="7" applyFont="1"/>
    <xf numFmtId="0" fontId="70" fillId="0" borderId="0" xfId="7" applyFont="1" applyFill="1" applyProtection="1">
      <protection locked="0"/>
    </xf>
    <xf numFmtId="4" fontId="70" fillId="0" borderId="0" xfId="7" applyNumberFormat="1" applyFont="1"/>
    <xf numFmtId="0" fontId="56" fillId="0" borderId="0" xfId="7" applyFont="1" applyFill="1" applyBorder="1" applyAlignment="1">
      <alignment vertical="center" wrapText="1"/>
    </xf>
    <xf numFmtId="0" fontId="57" fillId="0" borderId="0" xfId="7" applyFont="1" applyBorder="1" applyAlignment="1">
      <alignment vertical="top" wrapText="1"/>
    </xf>
    <xf numFmtId="0" fontId="63" fillId="0" borderId="0" xfId="7" applyFont="1" applyBorder="1" applyAlignment="1">
      <alignment vertical="top" wrapText="1"/>
    </xf>
    <xf numFmtId="0" fontId="57" fillId="0" borderId="0" xfId="7" applyFont="1" applyBorder="1" applyAlignment="1">
      <alignment wrapText="1"/>
    </xf>
    <xf numFmtId="0" fontId="2" fillId="0" borderId="0" xfId="7" applyFont="1" applyBorder="1"/>
    <xf numFmtId="0" fontId="57" fillId="0" borderId="0" xfId="7" applyFont="1" applyBorder="1" applyProtection="1">
      <protection locked="0"/>
    </xf>
    <xf numFmtId="4" fontId="63" fillId="0" borderId="0" xfId="7" applyNumberFormat="1" applyFont="1" applyBorder="1"/>
    <xf numFmtId="0" fontId="57" fillId="0" borderId="2" xfId="7" applyFont="1" applyBorder="1" applyProtection="1">
      <protection locked="0"/>
    </xf>
    <xf numFmtId="0" fontId="0" fillId="7" borderId="0" xfId="0" applyFill="1"/>
    <xf numFmtId="0" fontId="68" fillId="6" borderId="0" xfId="0" applyFont="1" applyFill="1" applyAlignment="1">
      <alignment horizontal="left" vertical="center"/>
    </xf>
    <xf numFmtId="0" fontId="69" fillId="6" borderId="0" xfId="0" applyFont="1" applyFill="1" applyAlignment="1">
      <alignment horizontal="left" vertical="center"/>
    </xf>
    <xf numFmtId="0" fontId="11" fillId="0" borderId="0" xfId="0" applyFont="1" applyAlignment="1">
      <alignment wrapText="1"/>
    </xf>
    <xf numFmtId="0" fontId="20" fillId="0" borderId="0" xfId="0" applyFont="1" applyAlignment="1">
      <alignment horizontal="justify" vertical="top" wrapText="1" readingOrder="1"/>
    </xf>
    <xf numFmtId="0" fontId="36" fillId="0" borderId="0" xfId="0" applyFont="1" applyAlignment="1">
      <alignment horizontal="justify" wrapText="1"/>
    </xf>
    <xf numFmtId="0" fontId="12" fillId="0" borderId="6" xfId="0" applyFont="1" applyBorder="1" applyAlignment="1">
      <alignment horizontal="right" vertical="top" wrapText="1"/>
    </xf>
    <xf numFmtId="0" fontId="13" fillId="0" borderId="0" xfId="0" applyFont="1" applyAlignment="1">
      <alignment horizontal="center"/>
    </xf>
    <xf numFmtId="0" fontId="14" fillId="0" borderId="6" xfId="0" applyFont="1" applyBorder="1" applyAlignment="1">
      <alignment horizontal="right" vertical="top" wrapText="1"/>
    </xf>
    <xf numFmtId="0" fontId="19" fillId="0" borderId="0" xfId="0" applyFont="1" applyAlignment="1">
      <alignment horizontal="justify" vertical="top" wrapText="1"/>
    </xf>
    <xf numFmtId="0" fontId="11" fillId="0" borderId="0" xfId="0" applyFont="1" applyAlignment="1">
      <alignment vertical="center" wrapText="1"/>
    </xf>
    <xf numFmtId="0" fontId="12" fillId="0" borderId="0" xfId="0" applyFont="1" applyAlignment="1">
      <alignment horizontal="right" vertical="top" wrapText="1"/>
    </xf>
    <xf numFmtId="49" fontId="9" fillId="0" borderId="0" xfId="0" applyNumberFormat="1" applyFont="1" applyAlignment="1">
      <alignment horizontal="left" vertical="center" shrinkToFit="1"/>
    </xf>
    <xf numFmtId="0" fontId="12" fillId="0" borderId="0" xfId="0" applyFont="1" applyAlignment="1">
      <alignment horizontal="justify" vertical="top" wrapText="1"/>
    </xf>
    <xf numFmtId="0" fontId="12" fillId="0" borderId="0" xfId="0" applyFont="1" applyAlignment="1">
      <alignment horizontal="left" vertical="top" wrapText="1"/>
    </xf>
    <xf numFmtId="0" fontId="11" fillId="0" borderId="0" xfId="0" applyFont="1" applyAlignment="1">
      <alignment horizontal="right" wrapText="1"/>
    </xf>
    <xf numFmtId="169" fontId="45" fillId="0" borderId="0" xfId="0" applyNumberFormat="1" applyFont="1" applyAlignment="1">
      <alignment horizontal="right" vertical="center" wrapText="1"/>
    </xf>
    <xf numFmtId="0" fontId="9"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9" fillId="0" borderId="0" xfId="0" applyNumberFormat="1" applyFont="1" applyAlignment="1">
      <alignment vertical="top" wrapText="1" shrinkToFit="1"/>
    </xf>
    <xf numFmtId="49" fontId="9" fillId="0" borderId="0" xfId="0" applyNumberFormat="1" applyFont="1" applyAlignment="1">
      <alignment horizontal="left" vertical="center" wrapText="1" shrinkToFit="1"/>
    </xf>
    <xf numFmtId="0" fontId="39" fillId="0" borderId="0" xfId="0" applyFont="1" applyAlignment="1">
      <alignment vertical="top" wrapText="1"/>
    </xf>
  </cellXfs>
  <cellStyles count="9">
    <cellStyle name="Currency_1.3.2" xfId="5"/>
    <cellStyle name="Navadno" xfId="0" builtinId="0"/>
    <cellStyle name="Navadno 2" xfId="2"/>
    <cellStyle name="Navadno 2 2" xfId="6"/>
    <cellStyle name="Navadno 3" xfId="4"/>
    <cellStyle name="Navadno_strelovod" xfId="3"/>
    <cellStyle name="Normal_1.3.2" xfId="7"/>
    <cellStyle name="Normal_R 1,1" xfId="8"/>
    <cellStyle name="Valuta" xfId="1" builtinId="4"/>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466725</xdr:colOff>
      <xdr:row>319</xdr:row>
      <xdr:rowOff>0</xdr:rowOff>
    </xdr:from>
    <xdr:ext cx="184731" cy="264560"/>
    <xdr:sp macro="" textlink="">
      <xdr:nvSpPr>
        <xdr:cNvPr id="2" name="PoljeZBesedilom 1">
          <a:extLst>
            <a:ext uri="{FF2B5EF4-FFF2-40B4-BE49-F238E27FC236}">
              <a16:creationId xmlns:a16="http://schemas.microsoft.com/office/drawing/2014/main" xmlns="" id="{4796C94D-FAE9-4831-8ABA-002273D23F5B}"/>
            </a:ext>
          </a:extLst>
        </xdr:cNvPr>
        <xdr:cNvSpPr txBox="1"/>
      </xdr:nvSpPr>
      <xdr:spPr>
        <a:xfrm>
          <a:off x="1363980" y="107792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308</xdr:row>
      <xdr:rowOff>0</xdr:rowOff>
    </xdr:from>
    <xdr:ext cx="184731" cy="264560"/>
    <xdr:sp macro="" textlink="">
      <xdr:nvSpPr>
        <xdr:cNvPr id="3" name="PoljeZBesedilom 2">
          <a:extLst>
            <a:ext uri="{FF2B5EF4-FFF2-40B4-BE49-F238E27FC236}">
              <a16:creationId xmlns:a16="http://schemas.microsoft.com/office/drawing/2014/main" xmlns="" id="{49321C2E-5EBE-4B2E-8A81-130AB2319E7D}"/>
            </a:ext>
          </a:extLst>
        </xdr:cNvPr>
        <xdr:cNvSpPr txBox="1"/>
      </xdr:nvSpPr>
      <xdr:spPr>
        <a:xfrm>
          <a:off x="5234940" y="10293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327</xdr:row>
      <xdr:rowOff>0</xdr:rowOff>
    </xdr:from>
    <xdr:ext cx="184731" cy="264560"/>
    <xdr:sp macro="" textlink="">
      <xdr:nvSpPr>
        <xdr:cNvPr id="4" name="PoljeZBesedilom 3">
          <a:extLst>
            <a:ext uri="{FF2B5EF4-FFF2-40B4-BE49-F238E27FC236}">
              <a16:creationId xmlns:a16="http://schemas.microsoft.com/office/drawing/2014/main" xmlns="" id="{C2D25416-2EE8-4C6E-B9DA-F66C9E9B6143}"/>
            </a:ext>
          </a:extLst>
        </xdr:cNvPr>
        <xdr:cNvSpPr txBox="1"/>
      </xdr:nvSpPr>
      <xdr:spPr>
        <a:xfrm>
          <a:off x="5234940" y="109895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327</xdr:row>
      <xdr:rowOff>0</xdr:rowOff>
    </xdr:from>
    <xdr:ext cx="184731" cy="264560"/>
    <xdr:sp macro="" textlink="">
      <xdr:nvSpPr>
        <xdr:cNvPr id="5" name="PoljeZBesedilom 4">
          <a:extLst>
            <a:ext uri="{FF2B5EF4-FFF2-40B4-BE49-F238E27FC236}">
              <a16:creationId xmlns:a16="http://schemas.microsoft.com/office/drawing/2014/main" xmlns="" id="{652142E9-D0D4-497A-AF97-205486951FA2}"/>
            </a:ext>
          </a:extLst>
        </xdr:cNvPr>
        <xdr:cNvSpPr txBox="1"/>
      </xdr:nvSpPr>
      <xdr:spPr>
        <a:xfrm>
          <a:off x="5234940" y="109895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6" name="PoljeZBesedilom 5">
          <a:extLst>
            <a:ext uri="{FF2B5EF4-FFF2-40B4-BE49-F238E27FC236}">
              <a16:creationId xmlns:a16="http://schemas.microsoft.com/office/drawing/2014/main" xmlns="" id="{16718E78-18EB-45B4-B322-E6FC012F259D}"/>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7" name="PoljeZBesedilom 6">
          <a:extLst>
            <a:ext uri="{FF2B5EF4-FFF2-40B4-BE49-F238E27FC236}">
              <a16:creationId xmlns:a16="http://schemas.microsoft.com/office/drawing/2014/main" xmlns="" id="{9D408BEE-12CC-4ECA-B29F-CD5DD31A71B0}"/>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8" name="PoljeZBesedilom 7">
          <a:extLst>
            <a:ext uri="{FF2B5EF4-FFF2-40B4-BE49-F238E27FC236}">
              <a16:creationId xmlns:a16="http://schemas.microsoft.com/office/drawing/2014/main" xmlns="" id="{C58C0680-DEE0-4B00-AD38-C6D9DB0B5FA0}"/>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9" name="PoljeZBesedilom 8">
          <a:extLst>
            <a:ext uri="{FF2B5EF4-FFF2-40B4-BE49-F238E27FC236}">
              <a16:creationId xmlns:a16="http://schemas.microsoft.com/office/drawing/2014/main" xmlns="" id="{D64D972F-6255-44C2-87F1-19BC7ACE7096}"/>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10" name="PoljeZBesedilom 9">
          <a:extLst>
            <a:ext uri="{FF2B5EF4-FFF2-40B4-BE49-F238E27FC236}">
              <a16:creationId xmlns:a16="http://schemas.microsoft.com/office/drawing/2014/main" xmlns="" id="{6D9D3EA0-8881-495B-BA92-2AEF91595CF3}"/>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11" name="PoljeZBesedilom 10">
          <a:extLst>
            <a:ext uri="{FF2B5EF4-FFF2-40B4-BE49-F238E27FC236}">
              <a16:creationId xmlns:a16="http://schemas.microsoft.com/office/drawing/2014/main" xmlns="" id="{83DA3F30-F823-48A1-ADAE-CA346B07CD79}"/>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12" name="PoljeZBesedilom 11">
          <a:extLst>
            <a:ext uri="{FF2B5EF4-FFF2-40B4-BE49-F238E27FC236}">
              <a16:creationId xmlns:a16="http://schemas.microsoft.com/office/drawing/2014/main" xmlns="" id="{F214C73E-1B2B-4C4C-9867-5751A0D1944A}"/>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13" name="PoljeZBesedilom 12">
          <a:extLst>
            <a:ext uri="{FF2B5EF4-FFF2-40B4-BE49-F238E27FC236}">
              <a16:creationId xmlns:a16="http://schemas.microsoft.com/office/drawing/2014/main" xmlns="" id="{951B9E2E-F812-4941-B3F7-460F902CE8F8}"/>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14" name="PoljeZBesedilom 13">
          <a:extLst>
            <a:ext uri="{FF2B5EF4-FFF2-40B4-BE49-F238E27FC236}">
              <a16:creationId xmlns:a16="http://schemas.microsoft.com/office/drawing/2014/main" xmlns="" id="{EBFA10EF-7300-451B-B2F6-4BE1CC7D4151}"/>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15" name="PoljeZBesedilom 14">
          <a:extLst>
            <a:ext uri="{FF2B5EF4-FFF2-40B4-BE49-F238E27FC236}">
              <a16:creationId xmlns:a16="http://schemas.microsoft.com/office/drawing/2014/main" xmlns="" id="{C8E58136-6B9C-473B-A706-F45F8635D2FC}"/>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16" name="PoljeZBesedilom 15">
          <a:extLst>
            <a:ext uri="{FF2B5EF4-FFF2-40B4-BE49-F238E27FC236}">
              <a16:creationId xmlns:a16="http://schemas.microsoft.com/office/drawing/2014/main" xmlns="" id="{743DE5F3-6C8E-47BD-8B71-C7CB3043F920}"/>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17" name="PoljeZBesedilom 16">
          <a:extLst>
            <a:ext uri="{FF2B5EF4-FFF2-40B4-BE49-F238E27FC236}">
              <a16:creationId xmlns:a16="http://schemas.microsoft.com/office/drawing/2014/main" xmlns="" id="{4D8BA25E-3B7C-4A2C-8512-810F63FA39BC}"/>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18" name="PoljeZBesedilom 17">
          <a:extLst>
            <a:ext uri="{FF2B5EF4-FFF2-40B4-BE49-F238E27FC236}">
              <a16:creationId xmlns:a16="http://schemas.microsoft.com/office/drawing/2014/main" xmlns="" id="{10258A6F-9364-4BA4-9100-10BD6409907D}"/>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19" name="PoljeZBesedilom 18">
          <a:extLst>
            <a:ext uri="{FF2B5EF4-FFF2-40B4-BE49-F238E27FC236}">
              <a16:creationId xmlns:a16="http://schemas.microsoft.com/office/drawing/2014/main" xmlns="" id="{776C69ED-C484-4D43-8B3A-4A3D8F1E35F1}"/>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20" name="PoljeZBesedilom 19">
          <a:extLst>
            <a:ext uri="{FF2B5EF4-FFF2-40B4-BE49-F238E27FC236}">
              <a16:creationId xmlns:a16="http://schemas.microsoft.com/office/drawing/2014/main" xmlns="" id="{1FD159B3-9D25-4C83-819D-73D45826318C}"/>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21" name="PoljeZBesedilom 20">
          <a:extLst>
            <a:ext uri="{FF2B5EF4-FFF2-40B4-BE49-F238E27FC236}">
              <a16:creationId xmlns:a16="http://schemas.microsoft.com/office/drawing/2014/main" xmlns="" id="{3CE22889-F400-4C43-9E0D-3A99D4854BF4}"/>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22" name="PoljeZBesedilom 21">
          <a:extLst>
            <a:ext uri="{FF2B5EF4-FFF2-40B4-BE49-F238E27FC236}">
              <a16:creationId xmlns:a16="http://schemas.microsoft.com/office/drawing/2014/main" xmlns="" id="{5DC412BE-7F7D-4338-B65C-D7A11F8210C7}"/>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23" name="PoljeZBesedilom 22">
          <a:extLst>
            <a:ext uri="{FF2B5EF4-FFF2-40B4-BE49-F238E27FC236}">
              <a16:creationId xmlns:a16="http://schemas.microsoft.com/office/drawing/2014/main" xmlns="" id="{7907089D-08BF-4509-ABC2-53929DD10811}"/>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323</xdr:row>
      <xdr:rowOff>0</xdr:rowOff>
    </xdr:from>
    <xdr:ext cx="184731" cy="264560"/>
    <xdr:sp macro="" textlink="">
      <xdr:nvSpPr>
        <xdr:cNvPr id="24" name="PoljeZBesedilom 23">
          <a:extLst>
            <a:ext uri="{FF2B5EF4-FFF2-40B4-BE49-F238E27FC236}">
              <a16:creationId xmlns:a16="http://schemas.microsoft.com/office/drawing/2014/main" xmlns="" id="{3DC7DA32-2B5D-4C33-878B-559E4B959EE8}"/>
            </a:ext>
          </a:extLst>
        </xdr:cNvPr>
        <xdr:cNvSpPr txBox="1"/>
      </xdr:nvSpPr>
      <xdr:spPr>
        <a:xfrm>
          <a:off x="5234940" y="10854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323</xdr:row>
      <xdr:rowOff>0</xdr:rowOff>
    </xdr:from>
    <xdr:ext cx="184731" cy="264560"/>
    <xdr:sp macro="" textlink="">
      <xdr:nvSpPr>
        <xdr:cNvPr id="25" name="PoljeZBesedilom 24">
          <a:extLst>
            <a:ext uri="{FF2B5EF4-FFF2-40B4-BE49-F238E27FC236}">
              <a16:creationId xmlns:a16="http://schemas.microsoft.com/office/drawing/2014/main" xmlns="" id="{60C738AD-4466-4A59-BF2E-F00F28A0F247}"/>
            </a:ext>
          </a:extLst>
        </xdr:cNvPr>
        <xdr:cNvSpPr txBox="1"/>
      </xdr:nvSpPr>
      <xdr:spPr>
        <a:xfrm>
          <a:off x="5234940" y="10854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26" name="PoljeZBesedilom 25">
          <a:extLst>
            <a:ext uri="{FF2B5EF4-FFF2-40B4-BE49-F238E27FC236}">
              <a16:creationId xmlns:a16="http://schemas.microsoft.com/office/drawing/2014/main" xmlns="" id="{16AE72E8-FCA2-4F37-B3BC-8A60E94176EA}"/>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396</xdr:row>
      <xdr:rowOff>0</xdr:rowOff>
    </xdr:from>
    <xdr:ext cx="184731" cy="264560"/>
    <xdr:sp macro="" textlink="">
      <xdr:nvSpPr>
        <xdr:cNvPr id="27" name="PoljeZBesedilom 26">
          <a:extLst>
            <a:ext uri="{FF2B5EF4-FFF2-40B4-BE49-F238E27FC236}">
              <a16:creationId xmlns:a16="http://schemas.microsoft.com/office/drawing/2014/main" xmlns="" id="{CA897DC5-A61B-49EE-992C-FFF55B5144BD}"/>
            </a:ext>
          </a:extLst>
        </xdr:cNvPr>
        <xdr:cNvSpPr txBox="1"/>
      </xdr:nvSpPr>
      <xdr:spPr>
        <a:xfrm>
          <a:off x="5234940" y="153741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396</xdr:row>
      <xdr:rowOff>0</xdr:rowOff>
    </xdr:from>
    <xdr:ext cx="184731" cy="264560"/>
    <xdr:sp macro="" textlink="">
      <xdr:nvSpPr>
        <xdr:cNvPr id="28" name="PoljeZBesedilom 27">
          <a:extLst>
            <a:ext uri="{FF2B5EF4-FFF2-40B4-BE49-F238E27FC236}">
              <a16:creationId xmlns:a16="http://schemas.microsoft.com/office/drawing/2014/main" xmlns="" id="{8FA12E71-E8FF-4F18-ADBA-A50DCEE2F5D4}"/>
            </a:ext>
          </a:extLst>
        </xdr:cNvPr>
        <xdr:cNvSpPr txBox="1"/>
      </xdr:nvSpPr>
      <xdr:spPr>
        <a:xfrm>
          <a:off x="5234940" y="153741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9" name="PoljeZBesedilom 28">
          <a:extLst>
            <a:ext uri="{FF2B5EF4-FFF2-40B4-BE49-F238E27FC236}">
              <a16:creationId xmlns:a16="http://schemas.microsoft.com/office/drawing/2014/main" xmlns="" id="{7CF5B9B1-C3EB-464B-B5AB-77C426DAD94F}"/>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0" name="PoljeZBesedilom 29">
          <a:extLst>
            <a:ext uri="{FF2B5EF4-FFF2-40B4-BE49-F238E27FC236}">
              <a16:creationId xmlns:a16="http://schemas.microsoft.com/office/drawing/2014/main" xmlns="" id="{D89F7188-1C67-4488-8EEE-53EC6D035815}"/>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1" name="PoljeZBesedilom 30">
          <a:extLst>
            <a:ext uri="{FF2B5EF4-FFF2-40B4-BE49-F238E27FC236}">
              <a16:creationId xmlns:a16="http://schemas.microsoft.com/office/drawing/2014/main" xmlns="" id="{614B7D12-11A9-41CB-8E4F-C1CBB74EF350}"/>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2" name="PoljeZBesedilom 31">
          <a:extLst>
            <a:ext uri="{FF2B5EF4-FFF2-40B4-BE49-F238E27FC236}">
              <a16:creationId xmlns:a16="http://schemas.microsoft.com/office/drawing/2014/main" xmlns="" id="{3C27D391-06DF-437F-863F-5A9585535026}"/>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3" name="PoljeZBesedilom 32">
          <a:extLst>
            <a:ext uri="{FF2B5EF4-FFF2-40B4-BE49-F238E27FC236}">
              <a16:creationId xmlns:a16="http://schemas.microsoft.com/office/drawing/2014/main" xmlns="" id="{1E372A9C-5C6D-41DB-824B-8B17D538F104}"/>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4" name="PoljeZBesedilom 33">
          <a:extLst>
            <a:ext uri="{FF2B5EF4-FFF2-40B4-BE49-F238E27FC236}">
              <a16:creationId xmlns:a16="http://schemas.microsoft.com/office/drawing/2014/main" xmlns="" id="{DF290251-572B-41BE-8F3F-1D5247E2EC8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5" name="PoljeZBesedilom 34">
          <a:extLst>
            <a:ext uri="{FF2B5EF4-FFF2-40B4-BE49-F238E27FC236}">
              <a16:creationId xmlns:a16="http://schemas.microsoft.com/office/drawing/2014/main" xmlns="" id="{A84277AC-8B11-40F6-B2B6-24D42625D7CC}"/>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6" name="PoljeZBesedilom 35">
          <a:extLst>
            <a:ext uri="{FF2B5EF4-FFF2-40B4-BE49-F238E27FC236}">
              <a16:creationId xmlns:a16="http://schemas.microsoft.com/office/drawing/2014/main" xmlns="" id="{E8EB5397-35DE-45E6-BA9A-FEBACBD5CDF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7" name="PoljeZBesedilom 36">
          <a:extLst>
            <a:ext uri="{FF2B5EF4-FFF2-40B4-BE49-F238E27FC236}">
              <a16:creationId xmlns:a16="http://schemas.microsoft.com/office/drawing/2014/main" xmlns="" id="{D7690D73-7AEE-447A-AC26-A1D25F22BEB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8" name="PoljeZBesedilom 37">
          <a:extLst>
            <a:ext uri="{FF2B5EF4-FFF2-40B4-BE49-F238E27FC236}">
              <a16:creationId xmlns:a16="http://schemas.microsoft.com/office/drawing/2014/main" xmlns="" id="{FF7312E1-68F0-47B6-840E-4C52748CE1E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39" name="PoljeZBesedilom 38">
          <a:extLst>
            <a:ext uri="{FF2B5EF4-FFF2-40B4-BE49-F238E27FC236}">
              <a16:creationId xmlns:a16="http://schemas.microsoft.com/office/drawing/2014/main" xmlns="" id="{D50AE84C-FBB4-46AF-8C32-3EB8209897F5}"/>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0" name="PoljeZBesedilom 39">
          <a:extLst>
            <a:ext uri="{FF2B5EF4-FFF2-40B4-BE49-F238E27FC236}">
              <a16:creationId xmlns:a16="http://schemas.microsoft.com/office/drawing/2014/main" xmlns="" id="{EC48FB9D-4E2E-4F18-BD97-4311AAE1C7B6}"/>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1" name="PoljeZBesedilom 40">
          <a:extLst>
            <a:ext uri="{FF2B5EF4-FFF2-40B4-BE49-F238E27FC236}">
              <a16:creationId xmlns:a16="http://schemas.microsoft.com/office/drawing/2014/main" xmlns="" id="{26E1E8AB-DB83-4A8E-A686-8FC52D1E673E}"/>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2" name="PoljeZBesedilom 41">
          <a:extLst>
            <a:ext uri="{FF2B5EF4-FFF2-40B4-BE49-F238E27FC236}">
              <a16:creationId xmlns:a16="http://schemas.microsoft.com/office/drawing/2014/main" xmlns="" id="{0999F555-8BAB-45C4-9E73-CA59976B3C94}"/>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3" name="PoljeZBesedilom 42">
          <a:extLst>
            <a:ext uri="{FF2B5EF4-FFF2-40B4-BE49-F238E27FC236}">
              <a16:creationId xmlns:a16="http://schemas.microsoft.com/office/drawing/2014/main" xmlns="" id="{480690B5-3629-4D7A-A89E-5EF06B0F2B3E}"/>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4" name="PoljeZBesedilom 43">
          <a:extLst>
            <a:ext uri="{FF2B5EF4-FFF2-40B4-BE49-F238E27FC236}">
              <a16:creationId xmlns:a16="http://schemas.microsoft.com/office/drawing/2014/main" xmlns="" id="{CEA362F0-FEAF-43D3-81D3-9FF7506AFE3A}"/>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5" name="PoljeZBesedilom 44">
          <a:extLst>
            <a:ext uri="{FF2B5EF4-FFF2-40B4-BE49-F238E27FC236}">
              <a16:creationId xmlns:a16="http://schemas.microsoft.com/office/drawing/2014/main" xmlns="" id="{A30AAF50-69AA-4083-A0FB-BCBE46926A7F}"/>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6" name="PoljeZBesedilom 45">
          <a:extLst>
            <a:ext uri="{FF2B5EF4-FFF2-40B4-BE49-F238E27FC236}">
              <a16:creationId xmlns:a16="http://schemas.microsoft.com/office/drawing/2014/main" xmlns="" id="{A161B03A-A56A-4CA1-9A5E-93D8E252E62C}"/>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7" name="PoljeZBesedilom 46">
          <a:extLst>
            <a:ext uri="{FF2B5EF4-FFF2-40B4-BE49-F238E27FC236}">
              <a16:creationId xmlns:a16="http://schemas.microsoft.com/office/drawing/2014/main" xmlns="" id="{EF28A735-381D-47D0-ACD8-D71A3FE89CD2}"/>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8" name="PoljeZBesedilom 47">
          <a:extLst>
            <a:ext uri="{FF2B5EF4-FFF2-40B4-BE49-F238E27FC236}">
              <a16:creationId xmlns:a16="http://schemas.microsoft.com/office/drawing/2014/main" xmlns="" id="{E47BF8C1-30CC-43E4-BFA3-7BFD925316F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49" name="PoljeZBesedilom 48">
          <a:extLst>
            <a:ext uri="{FF2B5EF4-FFF2-40B4-BE49-F238E27FC236}">
              <a16:creationId xmlns:a16="http://schemas.microsoft.com/office/drawing/2014/main" xmlns="" id="{3AC906CB-EFA5-4521-81B0-9FF2F04E266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0" name="PoljeZBesedilom 49">
          <a:extLst>
            <a:ext uri="{FF2B5EF4-FFF2-40B4-BE49-F238E27FC236}">
              <a16:creationId xmlns:a16="http://schemas.microsoft.com/office/drawing/2014/main" xmlns="" id="{9D254393-BC5C-4399-99FC-8C89889E678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1" name="PoljeZBesedilom 50">
          <a:extLst>
            <a:ext uri="{FF2B5EF4-FFF2-40B4-BE49-F238E27FC236}">
              <a16:creationId xmlns:a16="http://schemas.microsoft.com/office/drawing/2014/main" xmlns="" id="{EBB806C2-5238-487A-BFB1-6BD80130E457}"/>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2" name="PoljeZBesedilom 51">
          <a:extLst>
            <a:ext uri="{FF2B5EF4-FFF2-40B4-BE49-F238E27FC236}">
              <a16:creationId xmlns:a16="http://schemas.microsoft.com/office/drawing/2014/main" xmlns="" id="{3523158B-2A54-4E1F-B816-68A8A52D8753}"/>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3" name="PoljeZBesedilom 52">
          <a:extLst>
            <a:ext uri="{FF2B5EF4-FFF2-40B4-BE49-F238E27FC236}">
              <a16:creationId xmlns:a16="http://schemas.microsoft.com/office/drawing/2014/main" xmlns="" id="{9F2246F7-5637-4DBE-854B-A63707D97C85}"/>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4" name="PoljeZBesedilom 53">
          <a:extLst>
            <a:ext uri="{FF2B5EF4-FFF2-40B4-BE49-F238E27FC236}">
              <a16:creationId xmlns:a16="http://schemas.microsoft.com/office/drawing/2014/main" xmlns="" id="{AF4D4BF7-1AE3-491C-8B3E-4E66821E5A73}"/>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5" name="PoljeZBesedilom 54">
          <a:extLst>
            <a:ext uri="{FF2B5EF4-FFF2-40B4-BE49-F238E27FC236}">
              <a16:creationId xmlns:a16="http://schemas.microsoft.com/office/drawing/2014/main" xmlns="" id="{579C59E7-2466-47EA-8298-E3F689449800}"/>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6" name="PoljeZBesedilom 55">
          <a:extLst>
            <a:ext uri="{FF2B5EF4-FFF2-40B4-BE49-F238E27FC236}">
              <a16:creationId xmlns:a16="http://schemas.microsoft.com/office/drawing/2014/main" xmlns="" id="{D10B87F5-39DC-459F-9F24-4870DAC0F92E}"/>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7" name="PoljeZBesedilom 56">
          <a:extLst>
            <a:ext uri="{FF2B5EF4-FFF2-40B4-BE49-F238E27FC236}">
              <a16:creationId xmlns:a16="http://schemas.microsoft.com/office/drawing/2014/main" xmlns="" id="{77C5C385-60CC-4598-A129-95973F64B857}"/>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8" name="PoljeZBesedilom 57">
          <a:extLst>
            <a:ext uri="{FF2B5EF4-FFF2-40B4-BE49-F238E27FC236}">
              <a16:creationId xmlns:a16="http://schemas.microsoft.com/office/drawing/2014/main" xmlns="" id="{DE8C7F9F-78B2-4573-A3EB-AAC18308EF65}"/>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59" name="PoljeZBesedilom 58">
          <a:extLst>
            <a:ext uri="{FF2B5EF4-FFF2-40B4-BE49-F238E27FC236}">
              <a16:creationId xmlns:a16="http://schemas.microsoft.com/office/drawing/2014/main" xmlns="" id="{145EEBF2-EA91-4723-B950-58A802232843}"/>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60" name="PoljeZBesedilom 59">
          <a:extLst>
            <a:ext uri="{FF2B5EF4-FFF2-40B4-BE49-F238E27FC236}">
              <a16:creationId xmlns:a16="http://schemas.microsoft.com/office/drawing/2014/main" xmlns="" id="{DA719447-2176-4ECA-90A3-C2450BC9E04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61" name="PoljeZBesedilom 60">
          <a:extLst>
            <a:ext uri="{FF2B5EF4-FFF2-40B4-BE49-F238E27FC236}">
              <a16:creationId xmlns:a16="http://schemas.microsoft.com/office/drawing/2014/main" xmlns="" id="{C450A918-5501-4609-AA96-8D6A7745E28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2" name="PoljeZBesedilom 61">
          <a:extLst>
            <a:ext uri="{FF2B5EF4-FFF2-40B4-BE49-F238E27FC236}">
              <a16:creationId xmlns:a16="http://schemas.microsoft.com/office/drawing/2014/main" xmlns="" id="{D317332E-6D16-4E15-902F-EF18C817A34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3" name="PoljeZBesedilom 62">
          <a:extLst>
            <a:ext uri="{FF2B5EF4-FFF2-40B4-BE49-F238E27FC236}">
              <a16:creationId xmlns:a16="http://schemas.microsoft.com/office/drawing/2014/main" xmlns="" id="{AF8D7E93-54C4-47A7-B7A0-F76E275029F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419</xdr:row>
      <xdr:rowOff>0</xdr:rowOff>
    </xdr:from>
    <xdr:ext cx="184731" cy="264560"/>
    <xdr:sp macro="" textlink="">
      <xdr:nvSpPr>
        <xdr:cNvPr id="64" name="PoljeZBesedilom 63">
          <a:extLst>
            <a:ext uri="{FF2B5EF4-FFF2-40B4-BE49-F238E27FC236}">
              <a16:creationId xmlns:a16="http://schemas.microsoft.com/office/drawing/2014/main" xmlns="" id="{4C446288-51B6-4CFA-AB15-B7B2DB7E0C4B}"/>
            </a:ext>
          </a:extLst>
        </xdr:cNvPr>
        <xdr:cNvSpPr txBox="1"/>
      </xdr:nvSpPr>
      <xdr:spPr>
        <a:xfrm>
          <a:off x="5234940" y="164889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419</xdr:row>
      <xdr:rowOff>0</xdr:rowOff>
    </xdr:from>
    <xdr:ext cx="184731" cy="264560"/>
    <xdr:sp macro="" textlink="">
      <xdr:nvSpPr>
        <xdr:cNvPr id="65" name="PoljeZBesedilom 64">
          <a:extLst>
            <a:ext uri="{FF2B5EF4-FFF2-40B4-BE49-F238E27FC236}">
              <a16:creationId xmlns:a16="http://schemas.microsoft.com/office/drawing/2014/main" xmlns="" id="{405C55F6-3018-4C3B-AFFB-254B5B0576B9}"/>
            </a:ext>
          </a:extLst>
        </xdr:cNvPr>
        <xdr:cNvSpPr txBox="1"/>
      </xdr:nvSpPr>
      <xdr:spPr>
        <a:xfrm>
          <a:off x="5234940" y="164889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6" name="PoljeZBesedilom 65">
          <a:extLst>
            <a:ext uri="{FF2B5EF4-FFF2-40B4-BE49-F238E27FC236}">
              <a16:creationId xmlns:a16="http://schemas.microsoft.com/office/drawing/2014/main" xmlns="" id="{1C96E003-4E92-4727-9FE8-4A3532B6BE18}"/>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7" name="PoljeZBesedilom 66">
          <a:extLst>
            <a:ext uri="{FF2B5EF4-FFF2-40B4-BE49-F238E27FC236}">
              <a16:creationId xmlns:a16="http://schemas.microsoft.com/office/drawing/2014/main" xmlns="" id="{68D5EC77-B559-46CA-BCF6-FFBFEF139C8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8" name="PoljeZBesedilom 67">
          <a:extLst>
            <a:ext uri="{FF2B5EF4-FFF2-40B4-BE49-F238E27FC236}">
              <a16:creationId xmlns:a16="http://schemas.microsoft.com/office/drawing/2014/main" xmlns="" id="{20A2C2B1-ABBC-4EBF-93A9-7882ADBE791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69" name="PoljeZBesedilom 68">
          <a:extLst>
            <a:ext uri="{FF2B5EF4-FFF2-40B4-BE49-F238E27FC236}">
              <a16:creationId xmlns:a16="http://schemas.microsoft.com/office/drawing/2014/main" xmlns="" id="{ECC05656-A65C-4246-A699-5488645159D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0" name="PoljeZBesedilom 69">
          <a:extLst>
            <a:ext uri="{FF2B5EF4-FFF2-40B4-BE49-F238E27FC236}">
              <a16:creationId xmlns:a16="http://schemas.microsoft.com/office/drawing/2014/main" xmlns="" id="{5FAA75A1-2B28-47D5-A8E9-EBADF24D3A8C}"/>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1" name="PoljeZBesedilom 70">
          <a:extLst>
            <a:ext uri="{FF2B5EF4-FFF2-40B4-BE49-F238E27FC236}">
              <a16:creationId xmlns:a16="http://schemas.microsoft.com/office/drawing/2014/main" xmlns="" id="{7D8C70E4-68AA-46D0-82E5-EA9670F91CA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2" name="PoljeZBesedilom 71">
          <a:extLst>
            <a:ext uri="{FF2B5EF4-FFF2-40B4-BE49-F238E27FC236}">
              <a16:creationId xmlns:a16="http://schemas.microsoft.com/office/drawing/2014/main" xmlns="" id="{1AD12DA3-E1C8-4FDD-B104-7A4557AFD1C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3" name="PoljeZBesedilom 72">
          <a:extLst>
            <a:ext uri="{FF2B5EF4-FFF2-40B4-BE49-F238E27FC236}">
              <a16:creationId xmlns:a16="http://schemas.microsoft.com/office/drawing/2014/main" xmlns="" id="{116C1FA4-8C1A-4732-981B-A7182B81ECA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4" name="PoljeZBesedilom 73">
          <a:extLst>
            <a:ext uri="{FF2B5EF4-FFF2-40B4-BE49-F238E27FC236}">
              <a16:creationId xmlns:a16="http://schemas.microsoft.com/office/drawing/2014/main" xmlns="" id="{C2D6D295-4421-4DB6-BF52-BBE78AD7862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5" name="PoljeZBesedilom 74">
          <a:extLst>
            <a:ext uri="{FF2B5EF4-FFF2-40B4-BE49-F238E27FC236}">
              <a16:creationId xmlns:a16="http://schemas.microsoft.com/office/drawing/2014/main" xmlns="" id="{B90E160F-3262-4F08-9E5A-B684D086852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6" name="PoljeZBesedilom 75">
          <a:extLst>
            <a:ext uri="{FF2B5EF4-FFF2-40B4-BE49-F238E27FC236}">
              <a16:creationId xmlns:a16="http://schemas.microsoft.com/office/drawing/2014/main" xmlns="" id="{5FA9D824-9018-4E56-8073-D31160A2D17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7" name="PoljeZBesedilom 76">
          <a:extLst>
            <a:ext uri="{FF2B5EF4-FFF2-40B4-BE49-F238E27FC236}">
              <a16:creationId xmlns:a16="http://schemas.microsoft.com/office/drawing/2014/main" xmlns="" id="{90E9FB8F-B93F-4642-9E3D-B57E41E2451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8" name="PoljeZBesedilom 77">
          <a:extLst>
            <a:ext uri="{FF2B5EF4-FFF2-40B4-BE49-F238E27FC236}">
              <a16:creationId xmlns:a16="http://schemas.microsoft.com/office/drawing/2014/main" xmlns="" id="{AC6BFC14-8F75-4004-8DD0-371447EBC88C}"/>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79" name="PoljeZBesedilom 78">
          <a:extLst>
            <a:ext uri="{FF2B5EF4-FFF2-40B4-BE49-F238E27FC236}">
              <a16:creationId xmlns:a16="http://schemas.microsoft.com/office/drawing/2014/main" xmlns="" id="{D61726D4-9257-4FFF-A1FF-4141CCFA8F8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0" name="PoljeZBesedilom 79">
          <a:extLst>
            <a:ext uri="{FF2B5EF4-FFF2-40B4-BE49-F238E27FC236}">
              <a16:creationId xmlns:a16="http://schemas.microsoft.com/office/drawing/2014/main" xmlns="" id="{06BA584A-EDCB-43E0-AB4F-8B47AE5716F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1" name="PoljeZBesedilom 80">
          <a:extLst>
            <a:ext uri="{FF2B5EF4-FFF2-40B4-BE49-F238E27FC236}">
              <a16:creationId xmlns:a16="http://schemas.microsoft.com/office/drawing/2014/main" xmlns="" id="{2C999036-AD1B-4181-A993-7149DF24856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2" name="PoljeZBesedilom 81">
          <a:extLst>
            <a:ext uri="{FF2B5EF4-FFF2-40B4-BE49-F238E27FC236}">
              <a16:creationId xmlns:a16="http://schemas.microsoft.com/office/drawing/2014/main" xmlns="" id="{8EDC42FF-31E1-49FE-9F65-19F45A59B92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3" name="PoljeZBesedilom 82">
          <a:extLst>
            <a:ext uri="{FF2B5EF4-FFF2-40B4-BE49-F238E27FC236}">
              <a16:creationId xmlns:a16="http://schemas.microsoft.com/office/drawing/2014/main" xmlns="" id="{A40B033B-6E04-418E-BEDD-E6E0031CE29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417</xdr:row>
      <xdr:rowOff>0</xdr:rowOff>
    </xdr:from>
    <xdr:ext cx="184731" cy="264560"/>
    <xdr:sp macro="" textlink="">
      <xdr:nvSpPr>
        <xdr:cNvPr id="84" name="PoljeZBesedilom 83">
          <a:extLst>
            <a:ext uri="{FF2B5EF4-FFF2-40B4-BE49-F238E27FC236}">
              <a16:creationId xmlns:a16="http://schemas.microsoft.com/office/drawing/2014/main" xmlns="" id="{2AD6307C-0AA6-424F-AD1D-9978C3B2D56F}"/>
            </a:ext>
          </a:extLst>
        </xdr:cNvPr>
        <xdr:cNvSpPr txBox="1"/>
      </xdr:nvSpPr>
      <xdr:spPr>
        <a:xfrm>
          <a:off x="5234940" y="164332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417</xdr:row>
      <xdr:rowOff>0</xdr:rowOff>
    </xdr:from>
    <xdr:ext cx="184731" cy="264560"/>
    <xdr:sp macro="" textlink="">
      <xdr:nvSpPr>
        <xdr:cNvPr id="85" name="PoljeZBesedilom 84">
          <a:extLst>
            <a:ext uri="{FF2B5EF4-FFF2-40B4-BE49-F238E27FC236}">
              <a16:creationId xmlns:a16="http://schemas.microsoft.com/office/drawing/2014/main" xmlns="" id="{B96EDBF5-CDA2-4787-A6B4-6FC647FDA1C0}"/>
            </a:ext>
          </a:extLst>
        </xdr:cNvPr>
        <xdr:cNvSpPr txBox="1"/>
      </xdr:nvSpPr>
      <xdr:spPr>
        <a:xfrm>
          <a:off x="5234940" y="164332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6" name="PoljeZBesedilom 85">
          <a:extLst>
            <a:ext uri="{FF2B5EF4-FFF2-40B4-BE49-F238E27FC236}">
              <a16:creationId xmlns:a16="http://schemas.microsoft.com/office/drawing/2014/main" xmlns="" id="{CB638451-B6C6-4F76-B099-90FB14D759D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7" name="PoljeZBesedilom 86">
          <a:extLst>
            <a:ext uri="{FF2B5EF4-FFF2-40B4-BE49-F238E27FC236}">
              <a16:creationId xmlns:a16="http://schemas.microsoft.com/office/drawing/2014/main" xmlns="" id="{CEC2E9BD-7BA8-4A22-98E4-3D278CA2C22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8" name="PoljeZBesedilom 87">
          <a:extLst>
            <a:ext uri="{FF2B5EF4-FFF2-40B4-BE49-F238E27FC236}">
              <a16:creationId xmlns:a16="http://schemas.microsoft.com/office/drawing/2014/main" xmlns="" id="{0171CA74-DB7B-4A23-A924-47E1555D865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 name="PoljeZBesedilom 88">
          <a:extLst>
            <a:ext uri="{FF2B5EF4-FFF2-40B4-BE49-F238E27FC236}">
              <a16:creationId xmlns:a16="http://schemas.microsoft.com/office/drawing/2014/main" xmlns="" id="{05805E52-1378-4C7A-8257-FD5AF2769D83}"/>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 name="PoljeZBesedilom 89">
          <a:extLst>
            <a:ext uri="{FF2B5EF4-FFF2-40B4-BE49-F238E27FC236}">
              <a16:creationId xmlns:a16="http://schemas.microsoft.com/office/drawing/2014/main" xmlns="" id="{DB2657FC-4C59-4246-B9C4-4DCE5D5325B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 name="PoljeZBesedilom 90">
          <a:extLst>
            <a:ext uri="{FF2B5EF4-FFF2-40B4-BE49-F238E27FC236}">
              <a16:creationId xmlns:a16="http://schemas.microsoft.com/office/drawing/2014/main" xmlns="" id="{89CBC6E3-6C41-4D08-AF38-ADC41C960B0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 name="PoljeZBesedilom 91">
          <a:extLst>
            <a:ext uri="{FF2B5EF4-FFF2-40B4-BE49-F238E27FC236}">
              <a16:creationId xmlns:a16="http://schemas.microsoft.com/office/drawing/2014/main" xmlns="" id="{38D21823-6C5A-4AC6-B478-3A886924E0F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 name="PoljeZBesedilom 92">
          <a:extLst>
            <a:ext uri="{FF2B5EF4-FFF2-40B4-BE49-F238E27FC236}">
              <a16:creationId xmlns:a16="http://schemas.microsoft.com/office/drawing/2014/main" xmlns="" id="{61277196-B26C-48EA-A6C4-91B5A29A7F8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 name="PoljeZBesedilom 93">
          <a:extLst>
            <a:ext uri="{FF2B5EF4-FFF2-40B4-BE49-F238E27FC236}">
              <a16:creationId xmlns:a16="http://schemas.microsoft.com/office/drawing/2014/main" xmlns="" id="{36F23946-D66C-4548-82CB-F4CBBCF5C70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5" name="PoljeZBesedilom 94">
          <a:extLst>
            <a:ext uri="{FF2B5EF4-FFF2-40B4-BE49-F238E27FC236}">
              <a16:creationId xmlns:a16="http://schemas.microsoft.com/office/drawing/2014/main" xmlns="" id="{CFA34080-1ECD-4C29-AA7F-43D3BA0B922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6" name="PoljeZBesedilom 95">
          <a:extLst>
            <a:ext uri="{FF2B5EF4-FFF2-40B4-BE49-F238E27FC236}">
              <a16:creationId xmlns:a16="http://schemas.microsoft.com/office/drawing/2014/main" xmlns="" id="{37B2BE84-F763-4BD4-BC50-A4F991A6F59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7" name="PoljeZBesedilom 96">
          <a:extLst>
            <a:ext uri="{FF2B5EF4-FFF2-40B4-BE49-F238E27FC236}">
              <a16:creationId xmlns:a16="http://schemas.microsoft.com/office/drawing/2014/main" xmlns="" id="{F6054E0D-F1A4-4FEA-A4E4-64D7AB38BB8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8" name="PoljeZBesedilom 97">
          <a:extLst>
            <a:ext uri="{FF2B5EF4-FFF2-40B4-BE49-F238E27FC236}">
              <a16:creationId xmlns:a16="http://schemas.microsoft.com/office/drawing/2014/main" xmlns="" id="{6928ED0D-5A85-4215-99D5-17A81C8AFF8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9" name="PoljeZBesedilom 98">
          <a:extLst>
            <a:ext uri="{FF2B5EF4-FFF2-40B4-BE49-F238E27FC236}">
              <a16:creationId xmlns:a16="http://schemas.microsoft.com/office/drawing/2014/main" xmlns="" id="{B6748536-C0A2-46C9-B6F1-2E9243D1740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0" name="PoljeZBesedilom 99">
          <a:extLst>
            <a:ext uri="{FF2B5EF4-FFF2-40B4-BE49-F238E27FC236}">
              <a16:creationId xmlns:a16="http://schemas.microsoft.com/office/drawing/2014/main" xmlns="" id="{C2081505-0F3E-4321-AD9C-1B0ADBEF8A8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1" name="PoljeZBesedilom 100">
          <a:extLst>
            <a:ext uri="{FF2B5EF4-FFF2-40B4-BE49-F238E27FC236}">
              <a16:creationId xmlns:a16="http://schemas.microsoft.com/office/drawing/2014/main" xmlns="" id="{705C02AF-BBEA-4DEF-8680-A3811BCDFE5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2" name="PoljeZBesedilom 101">
          <a:extLst>
            <a:ext uri="{FF2B5EF4-FFF2-40B4-BE49-F238E27FC236}">
              <a16:creationId xmlns:a16="http://schemas.microsoft.com/office/drawing/2014/main" xmlns="" id="{998F4586-0A8B-4DB4-8DB0-2F0AE980D52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3" name="PoljeZBesedilom 102">
          <a:extLst>
            <a:ext uri="{FF2B5EF4-FFF2-40B4-BE49-F238E27FC236}">
              <a16:creationId xmlns:a16="http://schemas.microsoft.com/office/drawing/2014/main" xmlns="" id="{6221D0F4-0E40-4F9E-BC9F-C80E8F95C86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4" name="PoljeZBesedilom 103">
          <a:extLst>
            <a:ext uri="{FF2B5EF4-FFF2-40B4-BE49-F238E27FC236}">
              <a16:creationId xmlns:a16="http://schemas.microsoft.com/office/drawing/2014/main" xmlns="" id="{6462BBEE-B467-433C-AA95-07231C34DB1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5" name="PoljeZBesedilom 104">
          <a:extLst>
            <a:ext uri="{FF2B5EF4-FFF2-40B4-BE49-F238E27FC236}">
              <a16:creationId xmlns:a16="http://schemas.microsoft.com/office/drawing/2014/main" xmlns="" id="{BFDD806E-C89A-4A93-B17A-6C5CEA0A53D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6" name="PoljeZBesedilom 105">
          <a:extLst>
            <a:ext uri="{FF2B5EF4-FFF2-40B4-BE49-F238E27FC236}">
              <a16:creationId xmlns:a16="http://schemas.microsoft.com/office/drawing/2014/main" xmlns="" id="{236F9DD7-6E45-4DB3-889F-D0E3937D416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7" name="PoljeZBesedilom 106">
          <a:extLst>
            <a:ext uri="{FF2B5EF4-FFF2-40B4-BE49-F238E27FC236}">
              <a16:creationId xmlns:a16="http://schemas.microsoft.com/office/drawing/2014/main" xmlns="" id="{F1AD07DA-9F47-439A-9E4F-E011A9B5A8C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8" name="PoljeZBesedilom 107">
          <a:extLst>
            <a:ext uri="{FF2B5EF4-FFF2-40B4-BE49-F238E27FC236}">
              <a16:creationId xmlns:a16="http://schemas.microsoft.com/office/drawing/2014/main" xmlns="" id="{5835ACA2-DDE3-46F6-8232-8965E4A0D82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09" name="PoljeZBesedilom 108">
          <a:extLst>
            <a:ext uri="{FF2B5EF4-FFF2-40B4-BE49-F238E27FC236}">
              <a16:creationId xmlns:a16="http://schemas.microsoft.com/office/drawing/2014/main" xmlns="" id="{66D52E5C-5B43-4BF2-8498-EAD3C0CE7E7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0" name="PoljeZBesedilom 109">
          <a:extLst>
            <a:ext uri="{FF2B5EF4-FFF2-40B4-BE49-F238E27FC236}">
              <a16:creationId xmlns:a16="http://schemas.microsoft.com/office/drawing/2014/main" xmlns="" id="{05804E8C-B800-4B29-A75C-B23E930957E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1" name="PoljeZBesedilom 110">
          <a:extLst>
            <a:ext uri="{FF2B5EF4-FFF2-40B4-BE49-F238E27FC236}">
              <a16:creationId xmlns:a16="http://schemas.microsoft.com/office/drawing/2014/main" xmlns="" id="{5EC4DC06-2A80-4875-82CA-22F5F56C5AA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2" name="PoljeZBesedilom 111">
          <a:extLst>
            <a:ext uri="{FF2B5EF4-FFF2-40B4-BE49-F238E27FC236}">
              <a16:creationId xmlns:a16="http://schemas.microsoft.com/office/drawing/2014/main" xmlns="" id="{A24C2D94-EFFF-4810-96D6-19A58423438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3" name="PoljeZBesedilom 112">
          <a:extLst>
            <a:ext uri="{FF2B5EF4-FFF2-40B4-BE49-F238E27FC236}">
              <a16:creationId xmlns:a16="http://schemas.microsoft.com/office/drawing/2014/main" xmlns="" id="{8219EDB2-B7E7-42C8-9526-CA7C7BCECF9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4" name="PoljeZBesedilom 113">
          <a:extLst>
            <a:ext uri="{FF2B5EF4-FFF2-40B4-BE49-F238E27FC236}">
              <a16:creationId xmlns:a16="http://schemas.microsoft.com/office/drawing/2014/main" xmlns="" id="{3E7313F5-5F28-4599-9895-21031E7B21F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5" name="PoljeZBesedilom 114">
          <a:extLst>
            <a:ext uri="{FF2B5EF4-FFF2-40B4-BE49-F238E27FC236}">
              <a16:creationId xmlns:a16="http://schemas.microsoft.com/office/drawing/2014/main" xmlns="" id="{63E88B20-6D2B-415A-BE71-0ADC0D94F0F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6" name="PoljeZBesedilom 115">
          <a:extLst>
            <a:ext uri="{FF2B5EF4-FFF2-40B4-BE49-F238E27FC236}">
              <a16:creationId xmlns:a16="http://schemas.microsoft.com/office/drawing/2014/main" xmlns="" id="{1266CD5B-D1C9-4B40-9FC3-1673B1A064C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7" name="PoljeZBesedilom 116">
          <a:extLst>
            <a:ext uri="{FF2B5EF4-FFF2-40B4-BE49-F238E27FC236}">
              <a16:creationId xmlns:a16="http://schemas.microsoft.com/office/drawing/2014/main" xmlns="" id="{3E7E0B4D-D1D2-47FF-9FD5-2A7B363559F2}"/>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8" name="PoljeZBesedilom 117">
          <a:extLst>
            <a:ext uri="{FF2B5EF4-FFF2-40B4-BE49-F238E27FC236}">
              <a16:creationId xmlns:a16="http://schemas.microsoft.com/office/drawing/2014/main" xmlns="" id="{646E3BE3-EE0D-4001-A5CA-BF0B5BF6F66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19" name="PoljeZBesedilom 118">
          <a:extLst>
            <a:ext uri="{FF2B5EF4-FFF2-40B4-BE49-F238E27FC236}">
              <a16:creationId xmlns:a16="http://schemas.microsoft.com/office/drawing/2014/main" xmlns="" id="{27BFE9C6-260A-4902-992A-39EFC5E6D03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20" name="PoljeZBesedilom 119">
          <a:extLst>
            <a:ext uri="{FF2B5EF4-FFF2-40B4-BE49-F238E27FC236}">
              <a16:creationId xmlns:a16="http://schemas.microsoft.com/office/drawing/2014/main" xmlns="" id="{59387447-A0DB-4A2A-B085-F631C56EE66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121" name="PoljeZBesedilom 120">
          <a:extLst>
            <a:ext uri="{FF2B5EF4-FFF2-40B4-BE49-F238E27FC236}">
              <a16:creationId xmlns:a16="http://schemas.microsoft.com/office/drawing/2014/main" xmlns="" id="{329282AD-9B1D-4FD9-95ED-FE669601C54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2" name="PoljeZBesedilom 121">
          <a:extLst>
            <a:ext uri="{FF2B5EF4-FFF2-40B4-BE49-F238E27FC236}">
              <a16:creationId xmlns:a16="http://schemas.microsoft.com/office/drawing/2014/main" xmlns="" id="{685F7C14-B012-4DC7-A02C-01FFBA42AFF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3" name="PoljeZBesedilom 122">
          <a:extLst>
            <a:ext uri="{FF2B5EF4-FFF2-40B4-BE49-F238E27FC236}">
              <a16:creationId xmlns:a16="http://schemas.microsoft.com/office/drawing/2014/main" xmlns="" id="{429F9BEC-5C54-4D16-8C65-A5E69395986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4" name="PoljeZBesedilom 123">
          <a:extLst>
            <a:ext uri="{FF2B5EF4-FFF2-40B4-BE49-F238E27FC236}">
              <a16:creationId xmlns:a16="http://schemas.microsoft.com/office/drawing/2014/main" xmlns="" id="{D01D1B6A-F3C8-4406-89BF-83EA3C526947}"/>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5" name="PoljeZBesedilom 124">
          <a:extLst>
            <a:ext uri="{FF2B5EF4-FFF2-40B4-BE49-F238E27FC236}">
              <a16:creationId xmlns:a16="http://schemas.microsoft.com/office/drawing/2014/main" xmlns="" id="{5BF4E86D-3497-40EB-87AC-BB5D39A22E4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6" name="PoljeZBesedilom 125">
          <a:extLst>
            <a:ext uri="{FF2B5EF4-FFF2-40B4-BE49-F238E27FC236}">
              <a16:creationId xmlns:a16="http://schemas.microsoft.com/office/drawing/2014/main" xmlns="" id="{1DD3FD08-4C01-4AEF-BC0C-3C43C23AC81D}"/>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7" name="PoljeZBesedilom 126">
          <a:extLst>
            <a:ext uri="{FF2B5EF4-FFF2-40B4-BE49-F238E27FC236}">
              <a16:creationId xmlns:a16="http://schemas.microsoft.com/office/drawing/2014/main" xmlns="" id="{3B56F166-EC47-43A4-ACD1-9D93AB1C2D2C}"/>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8" name="PoljeZBesedilom 127">
          <a:extLst>
            <a:ext uri="{FF2B5EF4-FFF2-40B4-BE49-F238E27FC236}">
              <a16:creationId xmlns:a16="http://schemas.microsoft.com/office/drawing/2014/main" xmlns="" id="{46959172-DFF8-4AAF-8B60-204D0944D454}"/>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29" name="PoljeZBesedilom 128">
          <a:extLst>
            <a:ext uri="{FF2B5EF4-FFF2-40B4-BE49-F238E27FC236}">
              <a16:creationId xmlns:a16="http://schemas.microsoft.com/office/drawing/2014/main" xmlns="" id="{A5EA7346-D456-4A21-A091-C2C3593B294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30" name="PoljeZBesedilom 129">
          <a:extLst>
            <a:ext uri="{FF2B5EF4-FFF2-40B4-BE49-F238E27FC236}">
              <a16:creationId xmlns:a16="http://schemas.microsoft.com/office/drawing/2014/main" xmlns="" id="{9408DD25-F2A7-4400-A051-504170E64C87}"/>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31" name="PoljeZBesedilom 130">
          <a:extLst>
            <a:ext uri="{FF2B5EF4-FFF2-40B4-BE49-F238E27FC236}">
              <a16:creationId xmlns:a16="http://schemas.microsoft.com/office/drawing/2014/main" xmlns="" id="{11B1157D-E414-41E5-B16A-BE8FA591C362}"/>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32" name="PoljeZBesedilom 131">
          <a:extLst>
            <a:ext uri="{FF2B5EF4-FFF2-40B4-BE49-F238E27FC236}">
              <a16:creationId xmlns:a16="http://schemas.microsoft.com/office/drawing/2014/main" xmlns="" id="{2A7F2E13-ABCE-4B51-97AD-CE4D917F568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33" name="PoljeZBesedilom 132">
          <a:extLst>
            <a:ext uri="{FF2B5EF4-FFF2-40B4-BE49-F238E27FC236}">
              <a16:creationId xmlns:a16="http://schemas.microsoft.com/office/drawing/2014/main" xmlns="" id="{378A28A3-5877-49BB-84E5-4027FA59748F}"/>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419</xdr:row>
      <xdr:rowOff>0</xdr:rowOff>
    </xdr:from>
    <xdr:ext cx="184731" cy="264560"/>
    <xdr:sp macro="" textlink="">
      <xdr:nvSpPr>
        <xdr:cNvPr id="134" name="PoljeZBesedilom 133">
          <a:extLst>
            <a:ext uri="{FF2B5EF4-FFF2-40B4-BE49-F238E27FC236}">
              <a16:creationId xmlns:a16="http://schemas.microsoft.com/office/drawing/2014/main" xmlns="" id="{996C587E-728F-4006-8F41-585287E0E505}"/>
            </a:ext>
          </a:extLst>
        </xdr:cNvPr>
        <xdr:cNvSpPr txBox="1"/>
      </xdr:nvSpPr>
      <xdr:spPr>
        <a:xfrm>
          <a:off x="5234940" y="164889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419</xdr:row>
      <xdr:rowOff>0</xdr:rowOff>
    </xdr:from>
    <xdr:ext cx="184731" cy="264560"/>
    <xdr:sp macro="" textlink="">
      <xdr:nvSpPr>
        <xdr:cNvPr id="135" name="PoljeZBesedilom 134">
          <a:extLst>
            <a:ext uri="{FF2B5EF4-FFF2-40B4-BE49-F238E27FC236}">
              <a16:creationId xmlns:a16="http://schemas.microsoft.com/office/drawing/2014/main" xmlns="" id="{15C3A8B7-34EB-49C8-A7C2-F710894715F3}"/>
            </a:ext>
          </a:extLst>
        </xdr:cNvPr>
        <xdr:cNvSpPr txBox="1"/>
      </xdr:nvSpPr>
      <xdr:spPr>
        <a:xfrm>
          <a:off x="5234940" y="164889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136" name="PoljeZBesedilom 135">
          <a:extLst>
            <a:ext uri="{FF2B5EF4-FFF2-40B4-BE49-F238E27FC236}">
              <a16:creationId xmlns:a16="http://schemas.microsoft.com/office/drawing/2014/main" xmlns="" id="{6FBD7E2D-E217-4AD4-9AA2-FAFA7F114BB2}"/>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137" name="PoljeZBesedilom 136">
          <a:extLst>
            <a:ext uri="{FF2B5EF4-FFF2-40B4-BE49-F238E27FC236}">
              <a16:creationId xmlns:a16="http://schemas.microsoft.com/office/drawing/2014/main" xmlns="" id="{278DBEBD-E189-47FC-A3F7-678A1FD98F03}"/>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138" name="PoljeZBesedilom 137">
          <a:extLst>
            <a:ext uri="{FF2B5EF4-FFF2-40B4-BE49-F238E27FC236}">
              <a16:creationId xmlns:a16="http://schemas.microsoft.com/office/drawing/2014/main" xmlns="" id="{140830E4-4859-4856-9117-9889FB87DD8A}"/>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139" name="PoljeZBesedilom 138">
          <a:extLst>
            <a:ext uri="{FF2B5EF4-FFF2-40B4-BE49-F238E27FC236}">
              <a16:creationId xmlns:a16="http://schemas.microsoft.com/office/drawing/2014/main" xmlns="" id="{FC64993B-13D5-4225-9192-EADC1A5FF862}"/>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140" name="PoljeZBesedilom 139">
          <a:extLst>
            <a:ext uri="{FF2B5EF4-FFF2-40B4-BE49-F238E27FC236}">
              <a16:creationId xmlns:a16="http://schemas.microsoft.com/office/drawing/2014/main" xmlns="" id="{56315D3E-374F-4689-9F5B-6A95285B225E}"/>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474</xdr:row>
      <xdr:rowOff>0</xdr:rowOff>
    </xdr:from>
    <xdr:ext cx="184731" cy="264560"/>
    <xdr:sp macro="" textlink="">
      <xdr:nvSpPr>
        <xdr:cNvPr id="141" name="PoljeZBesedilom 140">
          <a:extLst>
            <a:ext uri="{FF2B5EF4-FFF2-40B4-BE49-F238E27FC236}">
              <a16:creationId xmlns:a16="http://schemas.microsoft.com/office/drawing/2014/main" xmlns="" id="{36B7FC09-47CD-41F3-B90D-7D4EF090F87E}"/>
            </a:ext>
          </a:extLst>
        </xdr:cNvPr>
        <xdr:cNvSpPr txBox="1"/>
      </xdr:nvSpPr>
      <xdr:spPr>
        <a:xfrm>
          <a:off x="5234940" y="18707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142" name="PoljeZBesedilom 141">
          <a:extLst>
            <a:ext uri="{FF2B5EF4-FFF2-40B4-BE49-F238E27FC236}">
              <a16:creationId xmlns:a16="http://schemas.microsoft.com/office/drawing/2014/main" xmlns="" id="{91A1C775-DBFB-4B26-B9E6-1C4E37E51CB6}"/>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143" name="PoljeZBesedilom 142">
          <a:extLst>
            <a:ext uri="{FF2B5EF4-FFF2-40B4-BE49-F238E27FC236}">
              <a16:creationId xmlns:a16="http://schemas.microsoft.com/office/drawing/2014/main" xmlns="" id="{B38639B0-FB8B-4F3C-B89D-673840DAE673}"/>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144" name="PoljeZBesedilom 143">
          <a:extLst>
            <a:ext uri="{FF2B5EF4-FFF2-40B4-BE49-F238E27FC236}">
              <a16:creationId xmlns:a16="http://schemas.microsoft.com/office/drawing/2014/main" xmlns="" id="{D2316610-9FEB-47BD-AF28-BE3B2199E456}"/>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482</xdr:row>
      <xdr:rowOff>0</xdr:rowOff>
    </xdr:from>
    <xdr:ext cx="184731" cy="264560"/>
    <xdr:sp macro="" textlink="">
      <xdr:nvSpPr>
        <xdr:cNvPr id="145" name="PoljeZBesedilom 144">
          <a:extLst>
            <a:ext uri="{FF2B5EF4-FFF2-40B4-BE49-F238E27FC236}">
              <a16:creationId xmlns:a16="http://schemas.microsoft.com/office/drawing/2014/main" xmlns="" id="{C8C22970-81C6-4E81-8CAF-09C97E4BDCEB}"/>
            </a:ext>
          </a:extLst>
        </xdr:cNvPr>
        <xdr:cNvSpPr txBox="1"/>
      </xdr:nvSpPr>
      <xdr:spPr>
        <a:xfrm>
          <a:off x="5234940" y="189379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146" name="PoljeZBesedilom 145">
          <a:extLst>
            <a:ext uri="{FF2B5EF4-FFF2-40B4-BE49-F238E27FC236}">
              <a16:creationId xmlns:a16="http://schemas.microsoft.com/office/drawing/2014/main" xmlns="" id="{73D47A30-5F7C-4336-9A0D-FE0B2C59CB2A}"/>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482</xdr:row>
      <xdr:rowOff>0</xdr:rowOff>
    </xdr:from>
    <xdr:ext cx="184731" cy="264560"/>
    <xdr:sp macro="" textlink="">
      <xdr:nvSpPr>
        <xdr:cNvPr id="147" name="PoljeZBesedilom 146">
          <a:extLst>
            <a:ext uri="{FF2B5EF4-FFF2-40B4-BE49-F238E27FC236}">
              <a16:creationId xmlns:a16="http://schemas.microsoft.com/office/drawing/2014/main" xmlns="" id="{3E29DCE4-4CF7-40D3-A465-4C9B7CC13CF0}"/>
            </a:ext>
          </a:extLst>
        </xdr:cNvPr>
        <xdr:cNvSpPr txBox="1"/>
      </xdr:nvSpPr>
      <xdr:spPr>
        <a:xfrm>
          <a:off x="5234940" y="189379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48" name="PoljeZBesedilom 147">
          <a:extLst>
            <a:ext uri="{FF2B5EF4-FFF2-40B4-BE49-F238E27FC236}">
              <a16:creationId xmlns:a16="http://schemas.microsoft.com/office/drawing/2014/main" xmlns="" id="{BBD11FAB-EEB9-4919-A164-989491F2891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49" name="PoljeZBesedilom 148">
          <a:extLst>
            <a:ext uri="{FF2B5EF4-FFF2-40B4-BE49-F238E27FC236}">
              <a16:creationId xmlns:a16="http://schemas.microsoft.com/office/drawing/2014/main" xmlns="" id="{5A0E1A1F-CB48-4E27-ADC1-F13CC3013E0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0" name="PoljeZBesedilom 149">
          <a:extLst>
            <a:ext uri="{FF2B5EF4-FFF2-40B4-BE49-F238E27FC236}">
              <a16:creationId xmlns:a16="http://schemas.microsoft.com/office/drawing/2014/main" xmlns="" id="{1FCA941B-05FF-40F6-B29A-C609E5E71BD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1" name="PoljeZBesedilom 150">
          <a:extLst>
            <a:ext uri="{FF2B5EF4-FFF2-40B4-BE49-F238E27FC236}">
              <a16:creationId xmlns:a16="http://schemas.microsoft.com/office/drawing/2014/main" xmlns="" id="{4BE07709-DD7A-46B6-B97B-3CA38B0DA93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2" name="PoljeZBesedilom 151">
          <a:extLst>
            <a:ext uri="{FF2B5EF4-FFF2-40B4-BE49-F238E27FC236}">
              <a16:creationId xmlns:a16="http://schemas.microsoft.com/office/drawing/2014/main" xmlns="" id="{FEC62F54-F78D-404C-90E0-1A049DA78DF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3" name="PoljeZBesedilom 152">
          <a:extLst>
            <a:ext uri="{FF2B5EF4-FFF2-40B4-BE49-F238E27FC236}">
              <a16:creationId xmlns:a16="http://schemas.microsoft.com/office/drawing/2014/main" xmlns="" id="{667CA2F7-765C-4506-B8EC-CD5AB686446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4" name="PoljeZBesedilom 153">
          <a:extLst>
            <a:ext uri="{FF2B5EF4-FFF2-40B4-BE49-F238E27FC236}">
              <a16:creationId xmlns:a16="http://schemas.microsoft.com/office/drawing/2014/main" xmlns="" id="{5B1DC525-93BE-4E70-B7D2-F6D35BAC902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5" name="PoljeZBesedilom 154">
          <a:extLst>
            <a:ext uri="{FF2B5EF4-FFF2-40B4-BE49-F238E27FC236}">
              <a16:creationId xmlns:a16="http://schemas.microsoft.com/office/drawing/2014/main" xmlns="" id="{7FB6B039-4447-48A3-A6CB-E58DC42CBE5A}"/>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6" name="PoljeZBesedilom 155">
          <a:extLst>
            <a:ext uri="{FF2B5EF4-FFF2-40B4-BE49-F238E27FC236}">
              <a16:creationId xmlns:a16="http://schemas.microsoft.com/office/drawing/2014/main" xmlns="" id="{B3A7A841-FD96-4831-B37C-7BE4D9CD92A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7" name="PoljeZBesedilom 156">
          <a:extLst>
            <a:ext uri="{FF2B5EF4-FFF2-40B4-BE49-F238E27FC236}">
              <a16:creationId xmlns:a16="http://schemas.microsoft.com/office/drawing/2014/main" xmlns="" id="{EAE751AC-4B96-4FBD-B059-D6DD59E3AFA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8" name="PoljeZBesedilom 157">
          <a:extLst>
            <a:ext uri="{FF2B5EF4-FFF2-40B4-BE49-F238E27FC236}">
              <a16:creationId xmlns:a16="http://schemas.microsoft.com/office/drawing/2014/main" xmlns="" id="{7D050FAE-68D9-4A29-AF7B-3670BB095C6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59" name="PoljeZBesedilom 158">
          <a:extLst>
            <a:ext uri="{FF2B5EF4-FFF2-40B4-BE49-F238E27FC236}">
              <a16:creationId xmlns:a16="http://schemas.microsoft.com/office/drawing/2014/main" xmlns="" id="{57C5DC91-CF80-4E53-B4B2-2B45CF310D0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0" name="PoljeZBesedilom 159">
          <a:extLst>
            <a:ext uri="{FF2B5EF4-FFF2-40B4-BE49-F238E27FC236}">
              <a16:creationId xmlns:a16="http://schemas.microsoft.com/office/drawing/2014/main" xmlns="" id="{6DBFB0A7-B38C-42D4-971D-3D86DA0926A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1" name="PoljeZBesedilom 160">
          <a:extLst>
            <a:ext uri="{FF2B5EF4-FFF2-40B4-BE49-F238E27FC236}">
              <a16:creationId xmlns:a16="http://schemas.microsoft.com/office/drawing/2014/main" xmlns="" id="{E4916165-525F-41AF-B34E-BC2CA75AD94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2" name="PoljeZBesedilom 161">
          <a:extLst>
            <a:ext uri="{FF2B5EF4-FFF2-40B4-BE49-F238E27FC236}">
              <a16:creationId xmlns:a16="http://schemas.microsoft.com/office/drawing/2014/main" xmlns="" id="{190EA486-88C2-4949-9159-326C04E1E68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3" name="PoljeZBesedilom 162">
          <a:extLst>
            <a:ext uri="{FF2B5EF4-FFF2-40B4-BE49-F238E27FC236}">
              <a16:creationId xmlns:a16="http://schemas.microsoft.com/office/drawing/2014/main" xmlns="" id="{49C6BA40-BAEE-4F64-AD5A-51DBF17F614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4" name="PoljeZBesedilom 163">
          <a:extLst>
            <a:ext uri="{FF2B5EF4-FFF2-40B4-BE49-F238E27FC236}">
              <a16:creationId xmlns:a16="http://schemas.microsoft.com/office/drawing/2014/main" xmlns="" id="{F9AE42BA-0484-4584-B487-1F45A1EA29F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5" name="PoljeZBesedilom 164">
          <a:extLst>
            <a:ext uri="{FF2B5EF4-FFF2-40B4-BE49-F238E27FC236}">
              <a16:creationId xmlns:a16="http://schemas.microsoft.com/office/drawing/2014/main" xmlns="" id="{B78AE158-D8A1-49D6-9063-9B3925AD6BB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6" name="PoljeZBesedilom 165">
          <a:extLst>
            <a:ext uri="{FF2B5EF4-FFF2-40B4-BE49-F238E27FC236}">
              <a16:creationId xmlns:a16="http://schemas.microsoft.com/office/drawing/2014/main" xmlns="" id="{F950CDB7-D8A6-4FFA-A5AB-851B0C057FC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7" name="PoljeZBesedilom 166">
          <a:extLst>
            <a:ext uri="{FF2B5EF4-FFF2-40B4-BE49-F238E27FC236}">
              <a16:creationId xmlns:a16="http://schemas.microsoft.com/office/drawing/2014/main" xmlns="" id="{369B77D7-6E79-4AE5-815A-B48FC6E2251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8" name="PoljeZBesedilom 167">
          <a:extLst>
            <a:ext uri="{FF2B5EF4-FFF2-40B4-BE49-F238E27FC236}">
              <a16:creationId xmlns:a16="http://schemas.microsoft.com/office/drawing/2014/main" xmlns="" id="{64539CF4-3692-4E86-806D-EE6D4929AF2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69" name="PoljeZBesedilom 168">
          <a:extLst>
            <a:ext uri="{FF2B5EF4-FFF2-40B4-BE49-F238E27FC236}">
              <a16:creationId xmlns:a16="http://schemas.microsoft.com/office/drawing/2014/main" xmlns="" id="{69E60AE7-A4AF-4470-9F14-3039A61820A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0" name="PoljeZBesedilom 169">
          <a:extLst>
            <a:ext uri="{FF2B5EF4-FFF2-40B4-BE49-F238E27FC236}">
              <a16:creationId xmlns:a16="http://schemas.microsoft.com/office/drawing/2014/main" xmlns="" id="{DF4EA209-64D0-4831-98BF-050612E9E45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1" name="PoljeZBesedilom 170">
          <a:extLst>
            <a:ext uri="{FF2B5EF4-FFF2-40B4-BE49-F238E27FC236}">
              <a16:creationId xmlns:a16="http://schemas.microsoft.com/office/drawing/2014/main" xmlns="" id="{01E3EDAA-E609-4CA1-9EEA-EC807D0D663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2" name="PoljeZBesedilom 171">
          <a:extLst>
            <a:ext uri="{FF2B5EF4-FFF2-40B4-BE49-F238E27FC236}">
              <a16:creationId xmlns:a16="http://schemas.microsoft.com/office/drawing/2014/main" xmlns="" id="{641E4D1C-E051-46B1-99D8-DD30AD628EA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3" name="PoljeZBesedilom 172">
          <a:extLst>
            <a:ext uri="{FF2B5EF4-FFF2-40B4-BE49-F238E27FC236}">
              <a16:creationId xmlns:a16="http://schemas.microsoft.com/office/drawing/2014/main" xmlns="" id="{F4935D6E-C2CC-4AAF-9B35-D8DAD47A437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4" name="PoljeZBesedilom 173">
          <a:extLst>
            <a:ext uri="{FF2B5EF4-FFF2-40B4-BE49-F238E27FC236}">
              <a16:creationId xmlns:a16="http://schemas.microsoft.com/office/drawing/2014/main" xmlns="" id="{DE422BBB-6D38-484E-B198-294F17C2375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5" name="PoljeZBesedilom 174">
          <a:extLst>
            <a:ext uri="{FF2B5EF4-FFF2-40B4-BE49-F238E27FC236}">
              <a16:creationId xmlns:a16="http://schemas.microsoft.com/office/drawing/2014/main" xmlns="" id="{4759934B-E19E-47D3-BCEF-39ED9D30C91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6" name="PoljeZBesedilom 175">
          <a:extLst>
            <a:ext uri="{FF2B5EF4-FFF2-40B4-BE49-F238E27FC236}">
              <a16:creationId xmlns:a16="http://schemas.microsoft.com/office/drawing/2014/main" xmlns="" id="{1FEED95E-C05C-4FC9-A5B3-95E2F21D5DAE}"/>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7" name="PoljeZBesedilom 176">
          <a:extLst>
            <a:ext uri="{FF2B5EF4-FFF2-40B4-BE49-F238E27FC236}">
              <a16:creationId xmlns:a16="http://schemas.microsoft.com/office/drawing/2014/main" xmlns="" id="{82064470-2AD0-40D2-B6F7-8AB22346E4FB}"/>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8" name="PoljeZBesedilom 177">
          <a:extLst>
            <a:ext uri="{FF2B5EF4-FFF2-40B4-BE49-F238E27FC236}">
              <a16:creationId xmlns:a16="http://schemas.microsoft.com/office/drawing/2014/main" xmlns="" id="{B737FCDF-6CE1-436D-B267-654C635F79B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79" name="PoljeZBesedilom 178">
          <a:extLst>
            <a:ext uri="{FF2B5EF4-FFF2-40B4-BE49-F238E27FC236}">
              <a16:creationId xmlns:a16="http://schemas.microsoft.com/office/drawing/2014/main" xmlns="" id="{407ED90E-4DC4-4A33-9324-0AEF4CCBAC6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0" name="PoljeZBesedilom 179">
          <a:extLst>
            <a:ext uri="{FF2B5EF4-FFF2-40B4-BE49-F238E27FC236}">
              <a16:creationId xmlns:a16="http://schemas.microsoft.com/office/drawing/2014/main" xmlns="" id="{7CBB4E9B-2DB9-43A1-AA1B-5D6F600B566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1" name="PoljeZBesedilom 180">
          <a:extLst>
            <a:ext uri="{FF2B5EF4-FFF2-40B4-BE49-F238E27FC236}">
              <a16:creationId xmlns:a16="http://schemas.microsoft.com/office/drawing/2014/main" xmlns="" id="{FAED2B2D-141C-4623-88DC-699348346D5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2" name="PoljeZBesedilom 181">
          <a:extLst>
            <a:ext uri="{FF2B5EF4-FFF2-40B4-BE49-F238E27FC236}">
              <a16:creationId xmlns:a16="http://schemas.microsoft.com/office/drawing/2014/main" xmlns="" id="{46896268-2D83-4AB9-BF83-C894A6E03FC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3" name="PoljeZBesedilom 182">
          <a:extLst>
            <a:ext uri="{FF2B5EF4-FFF2-40B4-BE49-F238E27FC236}">
              <a16:creationId xmlns:a16="http://schemas.microsoft.com/office/drawing/2014/main" xmlns="" id="{98133A5B-6ABC-4911-A07B-B3982D35689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4" name="PoljeZBesedilom 183">
          <a:extLst>
            <a:ext uri="{FF2B5EF4-FFF2-40B4-BE49-F238E27FC236}">
              <a16:creationId xmlns:a16="http://schemas.microsoft.com/office/drawing/2014/main" xmlns="" id="{0C8FFF17-2271-47F0-865A-AE5B6C2635A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5" name="PoljeZBesedilom 184">
          <a:extLst>
            <a:ext uri="{FF2B5EF4-FFF2-40B4-BE49-F238E27FC236}">
              <a16:creationId xmlns:a16="http://schemas.microsoft.com/office/drawing/2014/main" xmlns="" id="{39283E2E-DFA6-469A-91E5-AAD1B2E83E8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6" name="PoljeZBesedilom 185">
          <a:extLst>
            <a:ext uri="{FF2B5EF4-FFF2-40B4-BE49-F238E27FC236}">
              <a16:creationId xmlns:a16="http://schemas.microsoft.com/office/drawing/2014/main" xmlns="" id="{B6E6CDCE-E872-42A1-AABE-4ADF64C57650}"/>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7" name="PoljeZBesedilom 186">
          <a:extLst>
            <a:ext uri="{FF2B5EF4-FFF2-40B4-BE49-F238E27FC236}">
              <a16:creationId xmlns:a16="http://schemas.microsoft.com/office/drawing/2014/main" xmlns="" id="{8D849397-BAA7-4342-A470-5CE30C2F35AE}"/>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8" name="PoljeZBesedilom 187">
          <a:extLst>
            <a:ext uri="{FF2B5EF4-FFF2-40B4-BE49-F238E27FC236}">
              <a16:creationId xmlns:a16="http://schemas.microsoft.com/office/drawing/2014/main" xmlns="" id="{3CD9A900-1C95-4116-B952-C905E2EDB4E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89" name="PoljeZBesedilom 188">
          <a:extLst>
            <a:ext uri="{FF2B5EF4-FFF2-40B4-BE49-F238E27FC236}">
              <a16:creationId xmlns:a16="http://schemas.microsoft.com/office/drawing/2014/main" xmlns="" id="{07F2CFD8-7E7A-43D6-ACAD-BDEF306C1A6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0" name="PoljeZBesedilom 189">
          <a:extLst>
            <a:ext uri="{FF2B5EF4-FFF2-40B4-BE49-F238E27FC236}">
              <a16:creationId xmlns:a16="http://schemas.microsoft.com/office/drawing/2014/main" xmlns="" id="{B09CFCC0-9BCD-44CA-9E5F-84B88818596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1" name="PoljeZBesedilom 190">
          <a:extLst>
            <a:ext uri="{FF2B5EF4-FFF2-40B4-BE49-F238E27FC236}">
              <a16:creationId xmlns:a16="http://schemas.microsoft.com/office/drawing/2014/main" xmlns="" id="{1DD4A73E-8E89-4BD6-84C9-1CB6DF2E316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2" name="PoljeZBesedilom 191">
          <a:extLst>
            <a:ext uri="{FF2B5EF4-FFF2-40B4-BE49-F238E27FC236}">
              <a16:creationId xmlns:a16="http://schemas.microsoft.com/office/drawing/2014/main" xmlns="" id="{F3E4906B-79C1-466A-8A20-9DE008EDDE8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3" name="PoljeZBesedilom 192">
          <a:extLst>
            <a:ext uri="{FF2B5EF4-FFF2-40B4-BE49-F238E27FC236}">
              <a16:creationId xmlns:a16="http://schemas.microsoft.com/office/drawing/2014/main" xmlns="" id="{FFD7ADC5-491E-4766-9680-49D11C49BEF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4" name="PoljeZBesedilom 193">
          <a:extLst>
            <a:ext uri="{FF2B5EF4-FFF2-40B4-BE49-F238E27FC236}">
              <a16:creationId xmlns:a16="http://schemas.microsoft.com/office/drawing/2014/main" xmlns="" id="{335EE68F-474A-4E3E-BF80-FAE6EEC6C1A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5" name="PoljeZBesedilom 194">
          <a:extLst>
            <a:ext uri="{FF2B5EF4-FFF2-40B4-BE49-F238E27FC236}">
              <a16:creationId xmlns:a16="http://schemas.microsoft.com/office/drawing/2014/main" xmlns="" id="{AA23436A-0647-4A68-A75E-663AA11B3B6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6" name="PoljeZBesedilom 195">
          <a:extLst>
            <a:ext uri="{FF2B5EF4-FFF2-40B4-BE49-F238E27FC236}">
              <a16:creationId xmlns:a16="http://schemas.microsoft.com/office/drawing/2014/main" xmlns="" id="{A572AE97-5C63-4226-A90D-5D875875903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7" name="PoljeZBesedilom 196">
          <a:extLst>
            <a:ext uri="{FF2B5EF4-FFF2-40B4-BE49-F238E27FC236}">
              <a16:creationId xmlns:a16="http://schemas.microsoft.com/office/drawing/2014/main" xmlns="" id="{85BF9E94-B2D7-478A-96CA-5F37E0A288C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8" name="PoljeZBesedilom 197">
          <a:extLst>
            <a:ext uri="{FF2B5EF4-FFF2-40B4-BE49-F238E27FC236}">
              <a16:creationId xmlns:a16="http://schemas.microsoft.com/office/drawing/2014/main" xmlns="" id="{4D18A20C-3DD9-456C-9DDF-DFEAA5B85DA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199" name="PoljeZBesedilom 198">
          <a:extLst>
            <a:ext uri="{FF2B5EF4-FFF2-40B4-BE49-F238E27FC236}">
              <a16:creationId xmlns:a16="http://schemas.microsoft.com/office/drawing/2014/main" xmlns="" id="{D6D1093E-4EC8-4D6A-9CD2-AEC2F270DAB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00" name="PoljeZBesedilom 199">
          <a:extLst>
            <a:ext uri="{FF2B5EF4-FFF2-40B4-BE49-F238E27FC236}">
              <a16:creationId xmlns:a16="http://schemas.microsoft.com/office/drawing/2014/main" xmlns="" id="{6D7CDF7F-8FD2-4971-A507-AD4785AA1D5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01" name="PoljeZBesedilom 200">
          <a:extLst>
            <a:ext uri="{FF2B5EF4-FFF2-40B4-BE49-F238E27FC236}">
              <a16:creationId xmlns:a16="http://schemas.microsoft.com/office/drawing/2014/main" xmlns="" id="{96B37CA4-83DC-41C7-B4D3-4CA1BA36B67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202" name="PoljeZBesedilom 201">
          <a:extLst>
            <a:ext uri="{FF2B5EF4-FFF2-40B4-BE49-F238E27FC236}">
              <a16:creationId xmlns:a16="http://schemas.microsoft.com/office/drawing/2014/main" xmlns="" id="{5B29FA98-A227-4769-85DC-BA944CA84E2C}"/>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471</xdr:row>
      <xdr:rowOff>0</xdr:rowOff>
    </xdr:from>
    <xdr:ext cx="184731" cy="264560"/>
    <xdr:sp macro="" textlink="">
      <xdr:nvSpPr>
        <xdr:cNvPr id="203" name="PoljeZBesedilom 202">
          <a:extLst>
            <a:ext uri="{FF2B5EF4-FFF2-40B4-BE49-F238E27FC236}">
              <a16:creationId xmlns:a16="http://schemas.microsoft.com/office/drawing/2014/main" xmlns="" id="{C778C416-A8C3-4382-AD2E-2415EFADA1E8}"/>
            </a:ext>
          </a:extLst>
        </xdr:cNvPr>
        <xdr:cNvSpPr txBox="1"/>
      </xdr:nvSpPr>
      <xdr:spPr>
        <a:xfrm>
          <a:off x="5234940" y="18612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473</xdr:row>
      <xdr:rowOff>0</xdr:rowOff>
    </xdr:from>
    <xdr:ext cx="184731" cy="264560"/>
    <xdr:sp macro="" textlink="">
      <xdr:nvSpPr>
        <xdr:cNvPr id="204" name="PoljeZBesedilom 203">
          <a:extLst>
            <a:ext uri="{FF2B5EF4-FFF2-40B4-BE49-F238E27FC236}">
              <a16:creationId xmlns:a16="http://schemas.microsoft.com/office/drawing/2014/main" xmlns="" id="{7FBEF2DB-2AD5-486E-8BDF-49192B722996}"/>
            </a:ext>
          </a:extLst>
        </xdr:cNvPr>
        <xdr:cNvSpPr txBox="1"/>
      </xdr:nvSpPr>
      <xdr:spPr>
        <a:xfrm>
          <a:off x="5234940" y="1866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473</xdr:row>
      <xdr:rowOff>0</xdr:rowOff>
    </xdr:from>
    <xdr:ext cx="184731" cy="264560"/>
    <xdr:sp macro="" textlink="">
      <xdr:nvSpPr>
        <xdr:cNvPr id="205" name="PoljeZBesedilom 204">
          <a:extLst>
            <a:ext uri="{FF2B5EF4-FFF2-40B4-BE49-F238E27FC236}">
              <a16:creationId xmlns:a16="http://schemas.microsoft.com/office/drawing/2014/main" xmlns="" id="{0BBDC6A3-6C7D-45C5-B682-5146076F5F8B}"/>
            </a:ext>
          </a:extLst>
        </xdr:cNvPr>
        <xdr:cNvSpPr txBox="1"/>
      </xdr:nvSpPr>
      <xdr:spPr>
        <a:xfrm>
          <a:off x="5234940" y="1866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206" name="PoljeZBesedilom 205">
          <a:extLst>
            <a:ext uri="{FF2B5EF4-FFF2-40B4-BE49-F238E27FC236}">
              <a16:creationId xmlns:a16="http://schemas.microsoft.com/office/drawing/2014/main" xmlns="" id="{3E88EFA7-112F-4610-91F4-2AB296FC87C7}"/>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207" name="PoljeZBesedilom 206">
          <a:extLst>
            <a:ext uri="{FF2B5EF4-FFF2-40B4-BE49-F238E27FC236}">
              <a16:creationId xmlns:a16="http://schemas.microsoft.com/office/drawing/2014/main" xmlns="" id="{9734EDD3-0522-4297-8043-D3769A8F85C3}"/>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475</xdr:row>
      <xdr:rowOff>0</xdr:rowOff>
    </xdr:from>
    <xdr:ext cx="184731" cy="264560"/>
    <xdr:sp macro="" textlink="">
      <xdr:nvSpPr>
        <xdr:cNvPr id="208" name="PoljeZBesedilom 207">
          <a:extLst>
            <a:ext uri="{FF2B5EF4-FFF2-40B4-BE49-F238E27FC236}">
              <a16:creationId xmlns:a16="http://schemas.microsoft.com/office/drawing/2014/main" xmlns="" id="{B30ED789-8117-46BA-A572-F41B15C9200A}"/>
            </a:ext>
          </a:extLst>
        </xdr:cNvPr>
        <xdr:cNvSpPr txBox="1"/>
      </xdr:nvSpPr>
      <xdr:spPr>
        <a:xfrm>
          <a:off x="5234940" y="18726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09" name="PoljeZBesedilom 208">
          <a:extLst>
            <a:ext uri="{FF2B5EF4-FFF2-40B4-BE49-F238E27FC236}">
              <a16:creationId xmlns:a16="http://schemas.microsoft.com/office/drawing/2014/main" xmlns="" id="{6EC05F47-15C2-4FB2-ABC0-045CB644CAD6}"/>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10" name="PoljeZBesedilom 209">
          <a:extLst>
            <a:ext uri="{FF2B5EF4-FFF2-40B4-BE49-F238E27FC236}">
              <a16:creationId xmlns:a16="http://schemas.microsoft.com/office/drawing/2014/main" xmlns="" id="{0599FBA5-A483-4DF7-A0D4-4188E7D5E720}"/>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11" name="PoljeZBesedilom 210">
          <a:extLst>
            <a:ext uri="{FF2B5EF4-FFF2-40B4-BE49-F238E27FC236}">
              <a16:creationId xmlns:a16="http://schemas.microsoft.com/office/drawing/2014/main" xmlns="" id="{4AC9EFD3-5DD3-4234-949D-D35BF43A550D}"/>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12" name="PoljeZBesedilom 211">
          <a:extLst>
            <a:ext uri="{FF2B5EF4-FFF2-40B4-BE49-F238E27FC236}">
              <a16:creationId xmlns:a16="http://schemas.microsoft.com/office/drawing/2014/main" xmlns="" id="{72610DF4-FE46-406D-B31B-FFDDC9256C57}"/>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13" name="PoljeZBesedilom 212">
          <a:extLst>
            <a:ext uri="{FF2B5EF4-FFF2-40B4-BE49-F238E27FC236}">
              <a16:creationId xmlns:a16="http://schemas.microsoft.com/office/drawing/2014/main" xmlns="" id="{FBB54BDE-E298-4F98-A486-4B08B229A57E}"/>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14" name="PoljeZBesedilom 213">
          <a:extLst>
            <a:ext uri="{FF2B5EF4-FFF2-40B4-BE49-F238E27FC236}">
              <a16:creationId xmlns:a16="http://schemas.microsoft.com/office/drawing/2014/main" xmlns="" id="{39AE9A98-5EE8-409D-B3D0-81B820510F62}"/>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482</xdr:row>
      <xdr:rowOff>0</xdr:rowOff>
    </xdr:from>
    <xdr:ext cx="184731" cy="264560"/>
    <xdr:sp macro="" textlink="">
      <xdr:nvSpPr>
        <xdr:cNvPr id="215" name="PoljeZBesedilom 214">
          <a:extLst>
            <a:ext uri="{FF2B5EF4-FFF2-40B4-BE49-F238E27FC236}">
              <a16:creationId xmlns:a16="http://schemas.microsoft.com/office/drawing/2014/main" xmlns="" id="{DD53D2D7-5E99-494B-92C8-B4789F39931E}"/>
            </a:ext>
          </a:extLst>
        </xdr:cNvPr>
        <xdr:cNvSpPr txBox="1"/>
      </xdr:nvSpPr>
      <xdr:spPr>
        <a:xfrm>
          <a:off x="5234940" y="189379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16" name="PoljeZBesedilom 215">
          <a:extLst>
            <a:ext uri="{FF2B5EF4-FFF2-40B4-BE49-F238E27FC236}">
              <a16:creationId xmlns:a16="http://schemas.microsoft.com/office/drawing/2014/main" xmlns="" id="{74DF5D64-18F0-4201-8A21-EBE0E79C293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17" name="PoljeZBesedilom 216">
          <a:extLst>
            <a:ext uri="{FF2B5EF4-FFF2-40B4-BE49-F238E27FC236}">
              <a16:creationId xmlns:a16="http://schemas.microsoft.com/office/drawing/2014/main" xmlns="" id="{45738D40-ADB8-4820-8DB4-CFBEA96BB3BA}"/>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18" name="PoljeZBesedilom 217">
          <a:extLst>
            <a:ext uri="{FF2B5EF4-FFF2-40B4-BE49-F238E27FC236}">
              <a16:creationId xmlns:a16="http://schemas.microsoft.com/office/drawing/2014/main" xmlns="" id="{CFCF8CE0-BA32-402C-9611-F71808B1345A}"/>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19" name="PoljeZBesedilom 218">
          <a:extLst>
            <a:ext uri="{FF2B5EF4-FFF2-40B4-BE49-F238E27FC236}">
              <a16:creationId xmlns:a16="http://schemas.microsoft.com/office/drawing/2014/main" xmlns="" id="{D0CDBA8B-C240-48E2-9D8B-DBC2243C096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0" name="PoljeZBesedilom 219">
          <a:extLst>
            <a:ext uri="{FF2B5EF4-FFF2-40B4-BE49-F238E27FC236}">
              <a16:creationId xmlns:a16="http://schemas.microsoft.com/office/drawing/2014/main" xmlns="" id="{8DE7B51A-FBA3-4DA3-A66F-1A8798B9E95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1" name="PoljeZBesedilom 220">
          <a:extLst>
            <a:ext uri="{FF2B5EF4-FFF2-40B4-BE49-F238E27FC236}">
              <a16:creationId xmlns:a16="http://schemas.microsoft.com/office/drawing/2014/main" xmlns="" id="{438CD205-9F14-4F01-97FE-005067296AD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2" name="PoljeZBesedilom 221">
          <a:extLst>
            <a:ext uri="{FF2B5EF4-FFF2-40B4-BE49-F238E27FC236}">
              <a16:creationId xmlns:a16="http://schemas.microsoft.com/office/drawing/2014/main" xmlns="" id="{F58FD079-F77F-4FED-852B-0ED11226343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3" name="PoljeZBesedilom 222">
          <a:extLst>
            <a:ext uri="{FF2B5EF4-FFF2-40B4-BE49-F238E27FC236}">
              <a16:creationId xmlns:a16="http://schemas.microsoft.com/office/drawing/2014/main" xmlns="" id="{43DB3466-9A95-4D77-8BE5-0C3A67A7709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4" name="PoljeZBesedilom 223">
          <a:extLst>
            <a:ext uri="{FF2B5EF4-FFF2-40B4-BE49-F238E27FC236}">
              <a16:creationId xmlns:a16="http://schemas.microsoft.com/office/drawing/2014/main" xmlns="" id="{E089DAC0-A8EE-416E-B97F-15ACA8924CE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5" name="PoljeZBesedilom 224">
          <a:extLst>
            <a:ext uri="{FF2B5EF4-FFF2-40B4-BE49-F238E27FC236}">
              <a16:creationId xmlns:a16="http://schemas.microsoft.com/office/drawing/2014/main" xmlns="" id="{D5CC6A53-7B28-4FDD-88BC-49B47415AB9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6" name="PoljeZBesedilom 225">
          <a:extLst>
            <a:ext uri="{FF2B5EF4-FFF2-40B4-BE49-F238E27FC236}">
              <a16:creationId xmlns:a16="http://schemas.microsoft.com/office/drawing/2014/main" xmlns="" id="{46A83905-4B62-4447-A50C-3C91A191B9B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7" name="PoljeZBesedilom 226">
          <a:extLst>
            <a:ext uri="{FF2B5EF4-FFF2-40B4-BE49-F238E27FC236}">
              <a16:creationId xmlns:a16="http://schemas.microsoft.com/office/drawing/2014/main" xmlns="" id="{D7D82E7C-B6B2-4BBE-8F29-4517F02FF94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8" name="PoljeZBesedilom 227">
          <a:extLst>
            <a:ext uri="{FF2B5EF4-FFF2-40B4-BE49-F238E27FC236}">
              <a16:creationId xmlns:a16="http://schemas.microsoft.com/office/drawing/2014/main" xmlns="" id="{CD7C496C-C4FC-4C39-9D3E-3149D8C7E85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29" name="PoljeZBesedilom 228">
          <a:extLst>
            <a:ext uri="{FF2B5EF4-FFF2-40B4-BE49-F238E27FC236}">
              <a16:creationId xmlns:a16="http://schemas.microsoft.com/office/drawing/2014/main" xmlns="" id="{817995C5-BE10-4C61-8899-1D60629613C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0" name="PoljeZBesedilom 229">
          <a:extLst>
            <a:ext uri="{FF2B5EF4-FFF2-40B4-BE49-F238E27FC236}">
              <a16:creationId xmlns:a16="http://schemas.microsoft.com/office/drawing/2014/main" xmlns="" id="{AAA8C5E0-F4C0-4B4E-ACFD-CD02CA34DFA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1" name="PoljeZBesedilom 230">
          <a:extLst>
            <a:ext uri="{FF2B5EF4-FFF2-40B4-BE49-F238E27FC236}">
              <a16:creationId xmlns:a16="http://schemas.microsoft.com/office/drawing/2014/main" xmlns="" id="{C9396657-0347-4456-B8B4-6A5094566E4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2" name="PoljeZBesedilom 231">
          <a:extLst>
            <a:ext uri="{FF2B5EF4-FFF2-40B4-BE49-F238E27FC236}">
              <a16:creationId xmlns:a16="http://schemas.microsoft.com/office/drawing/2014/main" xmlns="" id="{C2020527-8DF6-488F-A866-0172F11D947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485</xdr:row>
      <xdr:rowOff>0</xdr:rowOff>
    </xdr:from>
    <xdr:ext cx="184731" cy="264560"/>
    <xdr:sp macro="" textlink="">
      <xdr:nvSpPr>
        <xdr:cNvPr id="233" name="PoljeZBesedilom 232">
          <a:extLst>
            <a:ext uri="{FF2B5EF4-FFF2-40B4-BE49-F238E27FC236}">
              <a16:creationId xmlns:a16="http://schemas.microsoft.com/office/drawing/2014/main" xmlns="" id="{45B15908-1F52-4651-9141-E537C2A238E6}"/>
            </a:ext>
          </a:extLst>
        </xdr:cNvPr>
        <xdr:cNvSpPr txBox="1"/>
      </xdr:nvSpPr>
      <xdr:spPr>
        <a:xfrm>
          <a:off x="5234940" y="190126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485</xdr:row>
      <xdr:rowOff>0</xdr:rowOff>
    </xdr:from>
    <xdr:ext cx="184731" cy="264560"/>
    <xdr:sp macro="" textlink="">
      <xdr:nvSpPr>
        <xdr:cNvPr id="234" name="PoljeZBesedilom 233">
          <a:extLst>
            <a:ext uri="{FF2B5EF4-FFF2-40B4-BE49-F238E27FC236}">
              <a16:creationId xmlns:a16="http://schemas.microsoft.com/office/drawing/2014/main" xmlns="" id="{44D8AFBE-B79E-4860-9B64-F3619617A5DC}"/>
            </a:ext>
          </a:extLst>
        </xdr:cNvPr>
        <xdr:cNvSpPr txBox="1"/>
      </xdr:nvSpPr>
      <xdr:spPr>
        <a:xfrm>
          <a:off x="5234940" y="190126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485</xdr:row>
      <xdr:rowOff>0</xdr:rowOff>
    </xdr:from>
    <xdr:ext cx="184731" cy="264560"/>
    <xdr:sp macro="" textlink="">
      <xdr:nvSpPr>
        <xdr:cNvPr id="235" name="PoljeZBesedilom 234">
          <a:extLst>
            <a:ext uri="{FF2B5EF4-FFF2-40B4-BE49-F238E27FC236}">
              <a16:creationId xmlns:a16="http://schemas.microsoft.com/office/drawing/2014/main" xmlns="" id="{23D5C8E9-7721-4366-80A8-962D20D416D5}"/>
            </a:ext>
          </a:extLst>
        </xdr:cNvPr>
        <xdr:cNvSpPr txBox="1"/>
      </xdr:nvSpPr>
      <xdr:spPr>
        <a:xfrm>
          <a:off x="5234940" y="190126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6" name="PoljeZBesedilom 235">
          <a:extLst>
            <a:ext uri="{FF2B5EF4-FFF2-40B4-BE49-F238E27FC236}">
              <a16:creationId xmlns:a16="http://schemas.microsoft.com/office/drawing/2014/main" xmlns="" id="{B95E299E-EDD1-421E-8E05-C3C64A69CDE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7" name="PoljeZBesedilom 236">
          <a:extLst>
            <a:ext uri="{FF2B5EF4-FFF2-40B4-BE49-F238E27FC236}">
              <a16:creationId xmlns:a16="http://schemas.microsoft.com/office/drawing/2014/main" xmlns="" id="{05CE3A6E-9625-44D9-887D-BCE25364D8C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8" name="PoljeZBesedilom 237">
          <a:extLst>
            <a:ext uri="{FF2B5EF4-FFF2-40B4-BE49-F238E27FC236}">
              <a16:creationId xmlns:a16="http://schemas.microsoft.com/office/drawing/2014/main" xmlns="" id="{AC0E3651-CA9A-49CD-A294-9A9CF56A95C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39" name="PoljeZBesedilom 238">
          <a:extLst>
            <a:ext uri="{FF2B5EF4-FFF2-40B4-BE49-F238E27FC236}">
              <a16:creationId xmlns:a16="http://schemas.microsoft.com/office/drawing/2014/main" xmlns="" id="{78C67AAB-FA87-4F04-937B-1C7C36A8A28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0" name="PoljeZBesedilom 239">
          <a:extLst>
            <a:ext uri="{FF2B5EF4-FFF2-40B4-BE49-F238E27FC236}">
              <a16:creationId xmlns:a16="http://schemas.microsoft.com/office/drawing/2014/main" xmlns="" id="{636BE0CF-1A67-4934-9E4A-CE6BB825BF0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1" name="PoljeZBesedilom 240">
          <a:extLst>
            <a:ext uri="{FF2B5EF4-FFF2-40B4-BE49-F238E27FC236}">
              <a16:creationId xmlns:a16="http://schemas.microsoft.com/office/drawing/2014/main" xmlns="" id="{4CBAE892-237C-47E0-AF19-DBEA2B7BE76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2" name="PoljeZBesedilom 241">
          <a:extLst>
            <a:ext uri="{FF2B5EF4-FFF2-40B4-BE49-F238E27FC236}">
              <a16:creationId xmlns:a16="http://schemas.microsoft.com/office/drawing/2014/main" xmlns="" id="{73DA0A29-71D0-4FFE-A4A5-BB0CABAF74CA}"/>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3" name="PoljeZBesedilom 242">
          <a:extLst>
            <a:ext uri="{FF2B5EF4-FFF2-40B4-BE49-F238E27FC236}">
              <a16:creationId xmlns:a16="http://schemas.microsoft.com/office/drawing/2014/main" xmlns="" id="{4E983985-5139-4A1D-B467-CC309A9D7DCB}"/>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4" name="PoljeZBesedilom 243">
          <a:extLst>
            <a:ext uri="{FF2B5EF4-FFF2-40B4-BE49-F238E27FC236}">
              <a16:creationId xmlns:a16="http://schemas.microsoft.com/office/drawing/2014/main" xmlns="" id="{EF2AAE38-68E0-4F38-8C60-15857C4353B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5" name="PoljeZBesedilom 244">
          <a:extLst>
            <a:ext uri="{FF2B5EF4-FFF2-40B4-BE49-F238E27FC236}">
              <a16:creationId xmlns:a16="http://schemas.microsoft.com/office/drawing/2014/main" xmlns="" id="{383B1BA0-86B3-4D6A-8560-52B8F0E21CF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6" name="PoljeZBesedilom 245">
          <a:extLst>
            <a:ext uri="{FF2B5EF4-FFF2-40B4-BE49-F238E27FC236}">
              <a16:creationId xmlns:a16="http://schemas.microsoft.com/office/drawing/2014/main" xmlns="" id="{08B4881E-CB2C-46EC-AFDD-AD9CBBDA8B1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7" name="PoljeZBesedilom 246">
          <a:extLst>
            <a:ext uri="{FF2B5EF4-FFF2-40B4-BE49-F238E27FC236}">
              <a16:creationId xmlns:a16="http://schemas.microsoft.com/office/drawing/2014/main" xmlns="" id="{E8FFF755-60AA-4B8F-BD83-C7077D1EF3D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8" name="PoljeZBesedilom 247">
          <a:extLst>
            <a:ext uri="{FF2B5EF4-FFF2-40B4-BE49-F238E27FC236}">
              <a16:creationId xmlns:a16="http://schemas.microsoft.com/office/drawing/2014/main" xmlns="" id="{A312BD4D-8306-423F-A05E-74FD4DC4FE0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49" name="PoljeZBesedilom 248">
          <a:extLst>
            <a:ext uri="{FF2B5EF4-FFF2-40B4-BE49-F238E27FC236}">
              <a16:creationId xmlns:a16="http://schemas.microsoft.com/office/drawing/2014/main" xmlns="" id="{E41EC1CF-C5BA-4649-B529-FA8A1E4632F9}"/>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0" name="PoljeZBesedilom 249">
          <a:extLst>
            <a:ext uri="{FF2B5EF4-FFF2-40B4-BE49-F238E27FC236}">
              <a16:creationId xmlns:a16="http://schemas.microsoft.com/office/drawing/2014/main" xmlns="" id="{EAEB3A2E-DE9A-4603-8F0C-9B5C42BB4DF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1" name="PoljeZBesedilom 250">
          <a:extLst>
            <a:ext uri="{FF2B5EF4-FFF2-40B4-BE49-F238E27FC236}">
              <a16:creationId xmlns:a16="http://schemas.microsoft.com/office/drawing/2014/main" xmlns="" id="{4F02B487-86F9-4C46-981D-58B6B863F8E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2" name="PoljeZBesedilom 251">
          <a:extLst>
            <a:ext uri="{FF2B5EF4-FFF2-40B4-BE49-F238E27FC236}">
              <a16:creationId xmlns:a16="http://schemas.microsoft.com/office/drawing/2014/main" xmlns="" id="{C02486E8-A826-4E71-A087-CE0C317BDB4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3" name="PoljeZBesedilom 252">
          <a:extLst>
            <a:ext uri="{FF2B5EF4-FFF2-40B4-BE49-F238E27FC236}">
              <a16:creationId xmlns:a16="http://schemas.microsoft.com/office/drawing/2014/main" xmlns="" id="{83501C52-3D86-41AF-8DC3-2CAEB4CCB5D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4" name="PoljeZBesedilom 253">
          <a:extLst>
            <a:ext uri="{FF2B5EF4-FFF2-40B4-BE49-F238E27FC236}">
              <a16:creationId xmlns:a16="http://schemas.microsoft.com/office/drawing/2014/main" xmlns="" id="{982EAAA2-944B-46DB-8DA6-A51A60019E3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5" name="PoljeZBesedilom 254">
          <a:extLst>
            <a:ext uri="{FF2B5EF4-FFF2-40B4-BE49-F238E27FC236}">
              <a16:creationId xmlns:a16="http://schemas.microsoft.com/office/drawing/2014/main" xmlns="" id="{D6D0EAF3-5798-4D04-A8E2-E67FC6C8391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6" name="PoljeZBesedilom 255">
          <a:extLst>
            <a:ext uri="{FF2B5EF4-FFF2-40B4-BE49-F238E27FC236}">
              <a16:creationId xmlns:a16="http://schemas.microsoft.com/office/drawing/2014/main" xmlns="" id="{8CF9DCDA-DE08-4CDF-AEC3-3ACF453E308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7" name="PoljeZBesedilom 256">
          <a:extLst>
            <a:ext uri="{FF2B5EF4-FFF2-40B4-BE49-F238E27FC236}">
              <a16:creationId xmlns:a16="http://schemas.microsoft.com/office/drawing/2014/main" xmlns="" id="{3BADBA10-9300-4C9B-9E9E-C39B4E17948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8" name="PoljeZBesedilom 257">
          <a:extLst>
            <a:ext uri="{FF2B5EF4-FFF2-40B4-BE49-F238E27FC236}">
              <a16:creationId xmlns:a16="http://schemas.microsoft.com/office/drawing/2014/main" xmlns="" id="{331D3A77-AC5C-461C-A9FE-3F6B8FE8A53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59" name="PoljeZBesedilom 258">
          <a:extLst>
            <a:ext uri="{FF2B5EF4-FFF2-40B4-BE49-F238E27FC236}">
              <a16:creationId xmlns:a16="http://schemas.microsoft.com/office/drawing/2014/main" xmlns="" id="{25B7516C-1B53-47A9-BDD3-1DAE00A9657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0" name="PoljeZBesedilom 259">
          <a:extLst>
            <a:ext uri="{FF2B5EF4-FFF2-40B4-BE49-F238E27FC236}">
              <a16:creationId xmlns:a16="http://schemas.microsoft.com/office/drawing/2014/main" xmlns="" id="{0E136F72-72CD-4FB6-A078-2104763123F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1" name="PoljeZBesedilom 260">
          <a:extLst>
            <a:ext uri="{FF2B5EF4-FFF2-40B4-BE49-F238E27FC236}">
              <a16:creationId xmlns:a16="http://schemas.microsoft.com/office/drawing/2014/main" xmlns="" id="{258EB3E3-6FEF-4C19-9A73-80F3F22D4FD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2" name="PoljeZBesedilom 261">
          <a:extLst>
            <a:ext uri="{FF2B5EF4-FFF2-40B4-BE49-F238E27FC236}">
              <a16:creationId xmlns:a16="http://schemas.microsoft.com/office/drawing/2014/main" xmlns="" id="{71A352E4-29DA-43E1-B5AB-A5840D81A2F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3" name="PoljeZBesedilom 262">
          <a:extLst>
            <a:ext uri="{FF2B5EF4-FFF2-40B4-BE49-F238E27FC236}">
              <a16:creationId xmlns:a16="http://schemas.microsoft.com/office/drawing/2014/main" xmlns="" id="{167D711B-D4C2-4320-9F4F-1E399352C67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4" name="PoljeZBesedilom 263">
          <a:extLst>
            <a:ext uri="{FF2B5EF4-FFF2-40B4-BE49-F238E27FC236}">
              <a16:creationId xmlns:a16="http://schemas.microsoft.com/office/drawing/2014/main" xmlns="" id="{80E995B9-383B-4732-BE8C-134367E6DB7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5" name="PoljeZBesedilom 264">
          <a:extLst>
            <a:ext uri="{FF2B5EF4-FFF2-40B4-BE49-F238E27FC236}">
              <a16:creationId xmlns:a16="http://schemas.microsoft.com/office/drawing/2014/main" xmlns="" id="{C2CEF428-36F8-45C0-9873-D82C2CAEA81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6" name="PoljeZBesedilom 265">
          <a:extLst>
            <a:ext uri="{FF2B5EF4-FFF2-40B4-BE49-F238E27FC236}">
              <a16:creationId xmlns:a16="http://schemas.microsoft.com/office/drawing/2014/main" xmlns="" id="{37D5412C-20EC-408A-9261-9DD830515B9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7" name="PoljeZBesedilom 266">
          <a:extLst>
            <a:ext uri="{FF2B5EF4-FFF2-40B4-BE49-F238E27FC236}">
              <a16:creationId xmlns:a16="http://schemas.microsoft.com/office/drawing/2014/main" xmlns="" id="{FF6BB3A2-0ED6-4E81-9DFD-F75514D4664A}"/>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8" name="PoljeZBesedilom 267">
          <a:extLst>
            <a:ext uri="{FF2B5EF4-FFF2-40B4-BE49-F238E27FC236}">
              <a16:creationId xmlns:a16="http://schemas.microsoft.com/office/drawing/2014/main" xmlns="" id="{B8E5E324-042F-4175-9D87-03A459E66826}"/>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69" name="PoljeZBesedilom 268">
          <a:extLst>
            <a:ext uri="{FF2B5EF4-FFF2-40B4-BE49-F238E27FC236}">
              <a16:creationId xmlns:a16="http://schemas.microsoft.com/office/drawing/2014/main" xmlns="" id="{66BE185E-1EFA-4677-9481-A302B5DC9C3E}"/>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0" name="PoljeZBesedilom 269">
          <a:extLst>
            <a:ext uri="{FF2B5EF4-FFF2-40B4-BE49-F238E27FC236}">
              <a16:creationId xmlns:a16="http://schemas.microsoft.com/office/drawing/2014/main" xmlns="" id="{9EDE1E75-DEB5-4AC2-8099-1D3BE0F8974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1" name="PoljeZBesedilom 270">
          <a:extLst>
            <a:ext uri="{FF2B5EF4-FFF2-40B4-BE49-F238E27FC236}">
              <a16:creationId xmlns:a16="http://schemas.microsoft.com/office/drawing/2014/main" xmlns="" id="{A30CCDCB-08DE-486C-A30C-FF70E1DFB21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2" name="PoljeZBesedilom 271">
          <a:extLst>
            <a:ext uri="{FF2B5EF4-FFF2-40B4-BE49-F238E27FC236}">
              <a16:creationId xmlns:a16="http://schemas.microsoft.com/office/drawing/2014/main" xmlns="" id="{5F2EF63B-9A39-465F-B65A-171EE6616EF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3" name="PoljeZBesedilom 272">
          <a:extLst>
            <a:ext uri="{FF2B5EF4-FFF2-40B4-BE49-F238E27FC236}">
              <a16:creationId xmlns:a16="http://schemas.microsoft.com/office/drawing/2014/main" xmlns="" id="{A71BEDC5-C661-46AA-8746-E0CE6C6DB9C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4" name="PoljeZBesedilom 273">
          <a:extLst>
            <a:ext uri="{FF2B5EF4-FFF2-40B4-BE49-F238E27FC236}">
              <a16:creationId xmlns:a16="http://schemas.microsoft.com/office/drawing/2014/main" xmlns="" id="{0CDF2B4E-C1D2-46A6-B67D-FF1056AD794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5" name="PoljeZBesedilom 274">
          <a:extLst>
            <a:ext uri="{FF2B5EF4-FFF2-40B4-BE49-F238E27FC236}">
              <a16:creationId xmlns:a16="http://schemas.microsoft.com/office/drawing/2014/main" xmlns="" id="{516A5DEB-798C-480C-81DF-B73426C51A8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6" name="PoljeZBesedilom 275">
          <a:extLst>
            <a:ext uri="{FF2B5EF4-FFF2-40B4-BE49-F238E27FC236}">
              <a16:creationId xmlns:a16="http://schemas.microsoft.com/office/drawing/2014/main" xmlns="" id="{56AE9420-3974-49AA-801E-68BAA453B9B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7" name="PoljeZBesedilom 276">
          <a:extLst>
            <a:ext uri="{FF2B5EF4-FFF2-40B4-BE49-F238E27FC236}">
              <a16:creationId xmlns:a16="http://schemas.microsoft.com/office/drawing/2014/main" xmlns="" id="{AE7BA3FA-9C79-40BB-AA01-78CB455680BD}"/>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8" name="PoljeZBesedilom 277">
          <a:extLst>
            <a:ext uri="{FF2B5EF4-FFF2-40B4-BE49-F238E27FC236}">
              <a16:creationId xmlns:a16="http://schemas.microsoft.com/office/drawing/2014/main" xmlns="" id="{D3A8841C-34EA-4BB8-A67F-C86C5C1D6F70}"/>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79" name="PoljeZBesedilom 278">
          <a:extLst>
            <a:ext uri="{FF2B5EF4-FFF2-40B4-BE49-F238E27FC236}">
              <a16:creationId xmlns:a16="http://schemas.microsoft.com/office/drawing/2014/main" xmlns="" id="{2A7C64AD-EB4C-4113-9B24-8590BBCC9CCB}"/>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0" name="PoljeZBesedilom 279">
          <a:extLst>
            <a:ext uri="{FF2B5EF4-FFF2-40B4-BE49-F238E27FC236}">
              <a16:creationId xmlns:a16="http://schemas.microsoft.com/office/drawing/2014/main" xmlns="" id="{00B78163-9427-4D13-B049-B57944FC51F0}"/>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1" name="PoljeZBesedilom 280">
          <a:extLst>
            <a:ext uri="{FF2B5EF4-FFF2-40B4-BE49-F238E27FC236}">
              <a16:creationId xmlns:a16="http://schemas.microsoft.com/office/drawing/2014/main" xmlns="" id="{3EB76075-9118-4FD9-AD20-00EA1CA7000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2" name="PoljeZBesedilom 281">
          <a:extLst>
            <a:ext uri="{FF2B5EF4-FFF2-40B4-BE49-F238E27FC236}">
              <a16:creationId xmlns:a16="http://schemas.microsoft.com/office/drawing/2014/main" xmlns="" id="{76D5A768-CC34-4859-8347-917F89220A2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3" name="PoljeZBesedilom 282">
          <a:extLst>
            <a:ext uri="{FF2B5EF4-FFF2-40B4-BE49-F238E27FC236}">
              <a16:creationId xmlns:a16="http://schemas.microsoft.com/office/drawing/2014/main" xmlns="" id="{4A218751-4B8F-4B7B-92BB-CD0B55E1795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4" name="PoljeZBesedilom 283">
          <a:extLst>
            <a:ext uri="{FF2B5EF4-FFF2-40B4-BE49-F238E27FC236}">
              <a16:creationId xmlns:a16="http://schemas.microsoft.com/office/drawing/2014/main" xmlns="" id="{46E74E21-CF21-49CD-B188-3A6801F7E2B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85" name="PoljeZBesedilom 284">
          <a:extLst>
            <a:ext uri="{FF2B5EF4-FFF2-40B4-BE49-F238E27FC236}">
              <a16:creationId xmlns:a16="http://schemas.microsoft.com/office/drawing/2014/main" xmlns="" id="{883D5413-BFD0-4618-A3AE-D7B4248213C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86" name="PoljeZBesedilom 285">
          <a:extLst>
            <a:ext uri="{FF2B5EF4-FFF2-40B4-BE49-F238E27FC236}">
              <a16:creationId xmlns:a16="http://schemas.microsoft.com/office/drawing/2014/main" xmlns="" id="{A3B68C96-45C5-4A29-B6C9-6435AE7375ED}"/>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87" name="PoljeZBesedilom 286">
          <a:extLst>
            <a:ext uri="{FF2B5EF4-FFF2-40B4-BE49-F238E27FC236}">
              <a16:creationId xmlns:a16="http://schemas.microsoft.com/office/drawing/2014/main" xmlns="" id="{B71CD450-939D-4339-B6F2-FC472A6C81E2}"/>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288" name="PoljeZBesedilom 287">
          <a:extLst>
            <a:ext uri="{FF2B5EF4-FFF2-40B4-BE49-F238E27FC236}">
              <a16:creationId xmlns:a16="http://schemas.microsoft.com/office/drawing/2014/main" xmlns="" id="{E1AED150-40E0-4323-A738-EC903870F484}"/>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89" name="PoljeZBesedilom 288">
          <a:extLst>
            <a:ext uri="{FF2B5EF4-FFF2-40B4-BE49-F238E27FC236}">
              <a16:creationId xmlns:a16="http://schemas.microsoft.com/office/drawing/2014/main" xmlns="" id="{63C5FE53-BBD5-4B86-921C-1FDD2A93F88B}"/>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0" name="PoljeZBesedilom 289">
          <a:extLst>
            <a:ext uri="{FF2B5EF4-FFF2-40B4-BE49-F238E27FC236}">
              <a16:creationId xmlns:a16="http://schemas.microsoft.com/office/drawing/2014/main" xmlns="" id="{A533816C-C94B-4F6E-8D9D-019465CA592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1" name="PoljeZBesedilom 290">
          <a:extLst>
            <a:ext uri="{FF2B5EF4-FFF2-40B4-BE49-F238E27FC236}">
              <a16:creationId xmlns:a16="http://schemas.microsoft.com/office/drawing/2014/main" xmlns="" id="{60EE7AD7-6806-40F7-B230-B2674B2B119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2" name="PoljeZBesedilom 291">
          <a:extLst>
            <a:ext uri="{FF2B5EF4-FFF2-40B4-BE49-F238E27FC236}">
              <a16:creationId xmlns:a16="http://schemas.microsoft.com/office/drawing/2014/main" xmlns="" id="{98969847-1944-4C93-B90F-9B5831A7CC4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3" name="PoljeZBesedilom 292">
          <a:extLst>
            <a:ext uri="{FF2B5EF4-FFF2-40B4-BE49-F238E27FC236}">
              <a16:creationId xmlns:a16="http://schemas.microsoft.com/office/drawing/2014/main" xmlns="" id="{70004B2C-153A-4BE4-95D2-F6950A41DECE}"/>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4" name="PoljeZBesedilom 293">
          <a:extLst>
            <a:ext uri="{FF2B5EF4-FFF2-40B4-BE49-F238E27FC236}">
              <a16:creationId xmlns:a16="http://schemas.microsoft.com/office/drawing/2014/main" xmlns="" id="{83D583BF-D0FD-4F86-BBAF-8F19E5C80F4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5" name="PoljeZBesedilom 294">
          <a:extLst>
            <a:ext uri="{FF2B5EF4-FFF2-40B4-BE49-F238E27FC236}">
              <a16:creationId xmlns:a16="http://schemas.microsoft.com/office/drawing/2014/main" xmlns="" id="{86C2CC3C-288E-473A-A4C4-A0A22F907EF8}"/>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6" name="PoljeZBesedilom 295">
          <a:extLst>
            <a:ext uri="{FF2B5EF4-FFF2-40B4-BE49-F238E27FC236}">
              <a16:creationId xmlns:a16="http://schemas.microsoft.com/office/drawing/2014/main" xmlns="" id="{AE99B6BC-ACEB-470F-8E3C-671837211C31}"/>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7" name="PoljeZBesedilom 296">
          <a:extLst>
            <a:ext uri="{FF2B5EF4-FFF2-40B4-BE49-F238E27FC236}">
              <a16:creationId xmlns:a16="http://schemas.microsoft.com/office/drawing/2014/main" xmlns="" id="{917B8844-A6BE-449E-B711-0B79C1AA8F22}"/>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8" name="PoljeZBesedilom 297">
          <a:extLst>
            <a:ext uri="{FF2B5EF4-FFF2-40B4-BE49-F238E27FC236}">
              <a16:creationId xmlns:a16="http://schemas.microsoft.com/office/drawing/2014/main" xmlns="" id="{01CC5231-43F4-46B9-A0C6-E52AFF5CADA3}"/>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299" name="PoljeZBesedilom 298">
          <a:extLst>
            <a:ext uri="{FF2B5EF4-FFF2-40B4-BE49-F238E27FC236}">
              <a16:creationId xmlns:a16="http://schemas.microsoft.com/office/drawing/2014/main" xmlns="" id="{ED3CEFA8-C522-49B9-AF82-1D24EF72E450}"/>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0" name="PoljeZBesedilom 299">
          <a:extLst>
            <a:ext uri="{FF2B5EF4-FFF2-40B4-BE49-F238E27FC236}">
              <a16:creationId xmlns:a16="http://schemas.microsoft.com/office/drawing/2014/main" xmlns="" id="{29EA9A9B-65D6-4D47-A33F-74B683B8EF5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1" name="PoljeZBesedilom 300">
          <a:extLst>
            <a:ext uri="{FF2B5EF4-FFF2-40B4-BE49-F238E27FC236}">
              <a16:creationId xmlns:a16="http://schemas.microsoft.com/office/drawing/2014/main" xmlns="" id="{FD8D2E31-E2E8-4EF8-9B3E-41FF2FC40174}"/>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2" name="PoljeZBesedilom 301">
          <a:extLst>
            <a:ext uri="{FF2B5EF4-FFF2-40B4-BE49-F238E27FC236}">
              <a16:creationId xmlns:a16="http://schemas.microsoft.com/office/drawing/2014/main" xmlns="" id="{2A0E6390-77C4-4978-AB63-BF3E43E1BFD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3" name="PoljeZBesedilom 302">
          <a:extLst>
            <a:ext uri="{FF2B5EF4-FFF2-40B4-BE49-F238E27FC236}">
              <a16:creationId xmlns:a16="http://schemas.microsoft.com/office/drawing/2014/main" xmlns="" id="{8657B1E0-4097-4AB7-9E4A-E6100CE90565}"/>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4" name="PoljeZBesedilom 303">
          <a:extLst>
            <a:ext uri="{FF2B5EF4-FFF2-40B4-BE49-F238E27FC236}">
              <a16:creationId xmlns:a16="http://schemas.microsoft.com/office/drawing/2014/main" xmlns="" id="{85015410-4A5F-408E-8AA9-A32C8FE9D05F}"/>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5" name="PoljeZBesedilom 304">
          <a:extLst>
            <a:ext uri="{FF2B5EF4-FFF2-40B4-BE49-F238E27FC236}">
              <a16:creationId xmlns:a16="http://schemas.microsoft.com/office/drawing/2014/main" xmlns="" id="{2AB59BA7-32D5-4D77-95BD-4B88A07AEEA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6" name="PoljeZBesedilom 305">
          <a:extLst>
            <a:ext uri="{FF2B5EF4-FFF2-40B4-BE49-F238E27FC236}">
              <a16:creationId xmlns:a16="http://schemas.microsoft.com/office/drawing/2014/main" xmlns="" id="{6B1FAA20-46E5-4C78-810F-87E1B4A677CC}"/>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498</xdr:row>
      <xdr:rowOff>0</xdr:rowOff>
    </xdr:from>
    <xdr:ext cx="184731" cy="264560"/>
    <xdr:sp macro="" textlink="">
      <xdr:nvSpPr>
        <xdr:cNvPr id="307" name="PoljeZBesedilom 306">
          <a:extLst>
            <a:ext uri="{FF2B5EF4-FFF2-40B4-BE49-F238E27FC236}">
              <a16:creationId xmlns:a16="http://schemas.microsoft.com/office/drawing/2014/main" xmlns="" id="{89A95A76-525E-4192-B604-93B43057EE95}"/>
            </a:ext>
          </a:extLst>
        </xdr:cNvPr>
        <xdr:cNvSpPr txBox="1"/>
      </xdr:nvSpPr>
      <xdr:spPr>
        <a:xfrm>
          <a:off x="5234940" y="195026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498</xdr:row>
      <xdr:rowOff>0</xdr:rowOff>
    </xdr:from>
    <xdr:ext cx="184731" cy="264560"/>
    <xdr:sp macro="" textlink="">
      <xdr:nvSpPr>
        <xdr:cNvPr id="308" name="PoljeZBesedilom 307">
          <a:extLst>
            <a:ext uri="{FF2B5EF4-FFF2-40B4-BE49-F238E27FC236}">
              <a16:creationId xmlns:a16="http://schemas.microsoft.com/office/drawing/2014/main" xmlns="" id="{946A29A2-97A5-40FD-9FF4-CB3E5AA75745}"/>
            </a:ext>
          </a:extLst>
        </xdr:cNvPr>
        <xdr:cNvSpPr txBox="1"/>
      </xdr:nvSpPr>
      <xdr:spPr>
        <a:xfrm>
          <a:off x="5234940" y="195026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493</xdr:row>
      <xdr:rowOff>0</xdr:rowOff>
    </xdr:from>
    <xdr:ext cx="184731" cy="264560"/>
    <xdr:sp macro="" textlink="">
      <xdr:nvSpPr>
        <xdr:cNvPr id="309" name="PoljeZBesedilom 308">
          <a:extLst>
            <a:ext uri="{FF2B5EF4-FFF2-40B4-BE49-F238E27FC236}">
              <a16:creationId xmlns:a16="http://schemas.microsoft.com/office/drawing/2014/main" xmlns="" id="{BB664011-62F1-4A0D-ABE5-1CDBB1D92427}"/>
            </a:ext>
          </a:extLst>
        </xdr:cNvPr>
        <xdr:cNvSpPr txBox="1"/>
      </xdr:nvSpPr>
      <xdr:spPr>
        <a:xfrm>
          <a:off x="5234940" y="1938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0" name="PoljeZBesedilom 309">
          <a:extLst>
            <a:ext uri="{FF2B5EF4-FFF2-40B4-BE49-F238E27FC236}">
              <a16:creationId xmlns:a16="http://schemas.microsoft.com/office/drawing/2014/main" xmlns="" id="{0902BED0-F713-48C0-8DC5-CEE3E935096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1" name="PoljeZBesedilom 310">
          <a:extLst>
            <a:ext uri="{FF2B5EF4-FFF2-40B4-BE49-F238E27FC236}">
              <a16:creationId xmlns:a16="http://schemas.microsoft.com/office/drawing/2014/main" xmlns="" id="{2F1ADCF9-A26F-4943-B66F-661D804B2F0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2" name="PoljeZBesedilom 311">
          <a:extLst>
            <a:ext uri="{FF2B5EF4-FFF2-40B4-BE49-F238E27FC236}">
              <a16:creationId xmlns:a16="http://schemas.microsoft.com/office/drawing/2014/main" xmlns="" id="{CBECE5E8-C927-4BD3-A561-3E998B15458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3" name="PoljeZBesedilom 312">
          <a:extLst>
            <a:ext uri="{FF2B5EF4-FFF2-40B4-BE49-F238E27FC236}">
              <a16:creationId xmlns:a16="http://schemas.microsoft.com/office/drawing/2014/main" xmlns="" id="{9D5338CC-434A-4762-B2EA-4BDD7F216F0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4" name="PoljeZBesedilom 313">
          <a:extLst>
            <a:ext uri="{FF2B5EF4-FFF2-40B4-BE49-F238E27FC236}">
              <a16:creationId xmlns:a16="http://schemas.microsoft.com/office/drawing/2014/main" xmlns="" id="{62679661-6900-4C39-9BC7-7CAE11DAFE4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5" name="PoljeZBesedilom 314">
          <a:extLst>
            <a:ext uri="{FF2B5EF4-FFF2-40B4-BE49-F238E27FC236}">
              <a16:creationId xmlns:a16="http://schemas.microsoft.com/office/drawing/2014/main" xmlns="" id="{3D7A7C16-AD97-40EC-94E2-466C9B325BD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6" name="PoljeZBesedilom 315">
          <a:extLst>
            <a:ext uri="{FF2B5EF4-FFF2-40B4-BE49-F238E27FC236}">
              <a16:creationId xmlns:a16="http://schemas.microsoft.com/office/drawing/2014/main" xmlns="" id="{62421B17-C919-472A-A230-58D426509C9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7" name="PoljeZBesedilom 316">
          <a:extLst>
            <a:ext uri="{FF2B5EF4-FFF2-40B4-BE49-F238E27FC236}">
              <a16:creationId xmlns:a16="http://schemas.microsoft.com/office/drawing/2014/main" xmlns="" id="{27522347-1633-4B75-9645-62564318086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8" name="PoljeZBesedilom 317">
          <a:extLst>
            <a:ext uri="{FF2B5EF4-FFF2-40B4-BE49-F238E27FC236}">
              <a16:creationId xmlns:a16="http://schemas.microsoft.com/office/drawing/2014/main" xmlns="" id="{AB426525-6D32-432D-BE57-D993B494E3E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19" name="PoljeZBesedilom 318">
          <a:extLst>
            <a:ext uri="{FF2B5EF4-FFF2-40B4-BE49-F238E27FC236}">
              <a16:creationId xmlns:a16="http://schemas.microsoft.com/office/drawing/2014/main" xmlns="" id="{D71E9156-54D3-445D-978A-864047934B8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0" name="PoljeZBesedilom 319">
          <a:extLst>
            <a:ext uri="{FF2B5EF4-FFF2-40B4-BE49-F238E27FC236}">
              <a16:creationId xmlns:a16="http://schemas.microsoft.com/office/drawing/2014/main" xmlns="" id="{C5BD763A-F13D-4E74-82F2-3769C4F44C8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1" name="PoljeZBesedilom 320">
          <a:extLst>
            <a:ext uri="{FF2B5EF4-FFF2-40B4-BE49-F238E27FC236}">
              <a16:creationId xmlns:a16="http://schemas.microsoft.com/office/drawing/2014/main" xmlns="" id="{2C27CDBE-2A5F-4374-A3CE-F58F9662D21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2" name="PoljeZBesedilom 321">
          <a:extLst>
            <a:ext uri="{FF2B5EF4-FFF2-40B4-BE49-F238E27FC236}">
              <a16:creationId xmlns:a16="http://schemas.microsoft.com/office/drawing/2014/main" xmlns="" id="{0D5647C2-E7A7-421F-B425-52622D69B37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3" name="PoljeZBesedilom 322">
          <a:extLst>
            <a:ext uri="{FF2B5EF4-FFF2-40B4-BE49-F238E27FC236}">
              <a16:creationId xmlns:a16="http://schemas.microsoft.com/office/drawing/2014/main" xmlns="" id="{F028A573-EE20-4B23-82A8-7937171E9D3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4" name="PoljeZBesedilom 323">
          <a:extLst>
            <a:ext uri="{FF2B5EF4-FFF2-40B4-BE49-F238E27FC236}">
              <a16:creationId xmlns:a16="http://schemas.microsoft.com/office/drawing/2014/main" xmlns="" id="{AE3B8AFF-7683-42CC-9E0E-AB81F1185CB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5" name="PoljeZBesedilom 324">
          <a:extLst>
            <a:ext uri="{FF2B5EF4-FFF2-40B4-BE49-F238E27FC236}">
              <a16:creationId xmlns:a16="http://schemas.microsoft.com/office/drawing/2014/main" xmlns="" id="{ED42CCE9-A118-4432-ACCB-94E459BF614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6" name="PoljeZBesedilom 325">
          <a:extLst>
            <a:ext uri="{FF2B5EF4-FFF2-40B4-BE49-F238E27FC236}">
              <a16:creationId xmlns:a16="http://schemas.microsoft.com/office/drawing/2014/main" xmlns="" id="{FF9495F0-D9A1-4DC3-8033-4943917412E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7" name="PoljeZBesedilom 326">
          <a:extLst>
            <a:ext uri="{FF2B5EF4-FFF2-40B4-BE49-F238E27FC236}">
              <a16:creationId xmlns:a16="http://schemas.microsoft.com/office/drawing/2014/main" xmlns="" id="{78D3A833-F96A-4D7F-8C9B-AC338A8FF43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8" name="PoljeZBesedilom 327">
          <a:extLst>
            <a:ext uri="{FF2B5EF4-FFF2-40B4-BE49-F238E27FC236}">
              <a16:creationId xmlns:a16="http://schemas.microsoft.com/office/drawing/2014/main" xmlns="" id="{B338BA28-02AF-4D80-865C-3461D810083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29" name="PoljeZBesedilom 328">
          <a:extLst>
            <a:ext uri="{FF2B5EF4-FFF2-40B4-BE49-F238E27FC236}">
              <a16:creationId xmlns:a16="http://schemas.microsoft.com/office/drawing/2014/main" xmlns="" id="{643615F8-7743-4122-A66E-FF247E40E66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0" name="PoljeZBesedilom 329">
          <a:extLst>
            <a:ext uri="{FF2B5EF4-FFF2-40B4-BE49-F238E27FC236}">
              <a16:creationId xmlns:a16="http://schemas.microsoft.com/office/drawing/2014/main" xmlns="" id="{87EAC935-B2A6-4781-90DF-9534573A17B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1" name="PoljeZBesedilom 330">
          <a:extLst>
            <a:ext uri="{FF2B5EF4-FFF2-40B4-BE49-F238E27FC236}">
              <a16:creationId xmlns:a16="http://schemas.microsoft.com/office/drawing/2014/main" xmlns="" id="{37EBB2E9-5D9C-49FA-9F81-AA0C9646576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2" name="PoljeZBesedilom 331">
          <a:extLst>
            <a:ext uri="{FF2B5EF4-FFF2-40B4-BE49-F238E27FC236}">
              <a16:creationId xmlns:a16="http://schemas.microsoft.com/office/drawing/2014/main" xmlns="" id="{39D4BD8C-D879-4369-A238-CDEDC84F881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3" name="PoljeZBesedilom 332">
          <a:extLst>
            <a:ext uri="{FF2B5EF4-FFF2-40B4-BE49-F238E27FC236}">
              <a16:creationId xmlns:a16="http://schemas.microsoft.com/office/drawing/2014/main" xmlns="" id="{AFCF4C37-C3A1-48D4-87A9-FC4D914F39E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4" name="PoljeZBesedilom 333">
          <a:extLst>
            <a:ext uri="{FF2B5EF4-FFF2-40B4-BE49-F238E27FC236}">
              <a16:creationId xmlns:a16="http://schemas.microsoft.com/office/drawing/2014/main" xmlns="" id="{A974877D-0325-469B-AE44-A61F44D7548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5" name="PoljeZBesedilom 334">
          <a:extLst>
            <a:ext uri="{FF2B5EF4-FFF2-40B4-BE49-F238E27FC236}">
              <a16:creationId xmlns:a16="http://schemas.microsoft.com/office/drawing/2014/main" xmlns="" id="{8CEF4417-857A-4D7A-8CD0-ED8024733B3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6" name="PoljeZBesedilom 335">
          <a:extLst>
            <a:ext uri="{FF2B5EF4-FFF2-40B4-BE49-F238E27FC236}">
              <a16:creationId xmlns:a16="http://schemas.microsoft.com/office/drawing/2014/main" xmlns="" id="{D6DE2251-2255-4E3F-8DE1-AE705F6364D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7" name="PoljeZBesedilom 336">
          <a:extLst>
            <a:ext uri="{FF2B5EF4-FFF2-40B4-BE49-F238E27FC236}">
              <a16:creationId xmlns:a16="http://schemas.microsoft.com/office/drawing/2014/main" xmlns="" id="{831D6DDB-2B53-4095-B584-9F0E575730E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8" name="PoljeZBesedilom 337">
          <a:extLst>
            <a:ext uri="{FF2B5EF4-FFF2-40B4-BE49-F238E27FC236}">
              <a16:creationId xmlns:a16="http://schemas.microsoft.com/office/drawing/2014/main" xmlns="" id="{6825DD88-1330-4057-8472-14F3CE1EE2A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39" name="PoljeZBesedilom 338">
          <a:extLst>
            <a:ext uri="{FF2B5EF4-FFF2-40B4-BE49-F238E27FC236}">
              <a16:creationId xmlns:a16="http://schemas.microsoft.com/office/drawing/2014/main" xmlns="" id="{AB19D45F-D34A-4801-AC49-77D8E7E715D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0" name="PoljeZBesedilom 339">
          <a:extLst>
            <a:ext uri="{FF2B5EF4-FFF2-40B4-BE49-F238E27FC236}">
              <a16:creationId xmlns:a16="http://schemas.microsoft.com/office/drawing/2014/main" xmlns="" id="{69A2873E-33B6-418B-BFF0-6A3C042D1C9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1" name="PoljeZBesedilom 340">
          <a:extLst>
            <a:ext uri="{FF2B5EF4-FFF2-40B4-BE49-F238E27FC236}">
              <a16:creationId xmlns:a16="http://schemas.microsoft.com/office/drawing/2014/main" xmlns="" id="{2D310A3C-F6E2-41F7-8E11-36FE6B25021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2" name="PoljeZBesedilom 341">
          <a:extLst>
            <a:ext uri="{FF2B5EF4-FFF2-40B4-BE49-F238E27FC236}">
              <a16:creationId xmlns:a16="http://schemas.microsoft.com/office/drawing/2014/main" xmlns="" id="{C573C561-8B28-4ACE-84D0-26A8856B34D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3" name="PoljeZBesedilom 342">
          <a:extLst>
            <a:ext uri="{FF2B5EF4-FFF2-40B4-BE49-F238E27FC236}">
              <a16:creationId xmlns:a16="http://schemas.microsoft.com/office/drawing/2014/main" xmlns="" id="{FC7E2653-05FF-46EF-815B-DE00DC7151D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4" name="PoljeZBesedilom 343">
          <a:extLst>
            <a:ext uri="{FF2B5EF4-FFF2-40B4-BE49-F238E27FC236}">
              <a16:creationId xmlns:a16="http://schemas.microsoft.com/office/drawing/2014/main" xmlns="" id="{D3E19AB2-EB75-4624-8EC1-CE91C38CEF0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5" name="PoljeZBesedilom 344">
          <a:extLst>
            <a:ext uri="{FF2B5EF4-FFF2-40B4-BE49-F238E27FC236}">
              <a16:creationId xmlns:a16="http://schemas.microsoft.com/office/drawing/2014/main" xmlns="" id="{2D152867-8C72-4F4A-88F4-72CAAC1FD0C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6" name="PoljeZBesedilom 345">
          <a:extLst>
            <a:ext uri="{FF2B5EF4-FFF2-40B4-BE49-F238E27FC236}">
              <a16:creationId xmlns:a16="http://schemas.microsoft.com/office/drawing/2014/main" xmlns="" id="{0B1525F2-E240-4857-A8A5-87EB8EF73F6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7" name="PoljeZBesedilom 346">
          <a:extLst>
            <a:ext uri="{FF2B5EF4-FFF2-40B4-BE49-F238E27FC236}">
              <a16:creationId xmlns:a16="http://schemas.microsoft.com/office/drawing/2014/main" xmlns="" id="{5F5A85CA-94DC-4FD9-8E25-7D22FCEAAAD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8" name="PoljeZBesedilom 347">
          <a:extLst>
            <a:ext uri="{FF2B5EF4-FFF2-40B4-BE49-F238E27FC236}">
              <a16:creationId xmlns:a16="http://schemas.microsoft.com/office/drawing/2014/main" xmlns="" id="{DAA77BE7-DF88-4288-B594-33572B78246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49" name="PoljeZBesedilom 348">
          <a:extLst>
            <a:ext uri="{FF2B5EF4-FFF2-40B4-BE49-F238E27FC236}">
              <a16:creationId xmlns:a16="http://schemas.microsoft.com/office/drawing/2014/main" xmlns="" id="{C3675203-F40A-49B0-8C20-2586A20A9DD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0" name="PoljeZBesedilom 349">
          <a:extLst>
            <a:ext uri="{FF2B5EF4-FFF2-40B4-BE49-F238E27FC236}">
              <a16:creationId xmlns:a16="http://schemas.microsoft.com/office/drawing/2014/main" xmlns="" id="{C2A5B352-2EC4-468A-A472-0D02D82E23F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1" name="PoljeZBesedilom 350">
          <a:extLst>
            <a:ext uri="{FF2B5EF4-FFF2-40B4-BE49-F238E27FC236}">
              <a16:creationId xmlns:a16="http://schemas.microsoft.com/office/drawing/2014/main" xmlns="" id="{025A19E5-FA18-4CD6-9AFC-DDA09B54FA9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2" name="PoljeZBesedilom 351">
          <a:extLst>
            <a:ext uri="{FF2B5EF4-FFF2-40B4-BE49-F238E27FC236}">
              <a16:creationId xmlns:a16="http://schemas.microsoft.com/office/drawing/2014/main" xmlns="" id="{1E785403-33A0-4B39-8FBE-84E93807600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3" name="PoljeZBesedilom 352">
          <a:extLst>
            <a:ext uri="{FF2B5EF4-FFF2-40B4-BE49-F238E27FC236}">
              <a16:creationId xmlns:a16="http://schemas.microsoft.com/office/drawing/2014/main" xmlns="" id="{634C8FF1-E64D-40BE-A417-8D29DFF41CF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4" name="PoljeZBesedilom 353">
          <a:extLst>
            <a:ext uri="{FF2B5EF4-FFF2-40B4-BE49-F238E27FC236}">
              <a16:creationId xmlns:a16="http://schemas.microsoft.com/office/drawing/2014/main" xmlns="" id="{A27D455B-BF15-44C4-8725-AE5B9077765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5" name="PoljeZBesedilom 354">
          <a:extLst>
            <a:ext uri="{FF2B5EF4-FFF2-40B4-BE49-F238E27FC236}">
              <a16:creationId xmlns:a16="http://schemas.microsoft.com/office/drawing/2014/main" xmlns="" id="{B16190FA-441E-4E5A-B5B7-6E1B23696F0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6" name="PoljeZBesedilom 355">
          <a:extLst>
            <a:ext uri="{FF2B5EF4-FFF2-40B4-BE49-F238E27FC236}">
              <a16:creationId xmlns:a16="http://schemas.microsoft.com/office/drawing/2014/main" xmlns="" id="{9EEBC507-9B28-4493-AB38-13E5CAD1361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7" name="PoljeZBesedilom 356">
          <a:extLst>
            <a:ext uri="{FF2B5EF4-FFF2-40B4-BE49-F238E27FC236}">
              <a16:creationId xmlns:a16="http://schemas.microsoft.com/office/drawing/2014/main" xmlns="" id="{66EAF02D-D286-4A3E-B052-74F3DD06BE5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8" name="PoljeZBesedilom 357">
          <a:extLst>
            <a:ext uri="{FF2B5EF4-FFF2-40B4-BE49-F238E27FC236}">
              <a16:creationId xmlns:a16="http://schemas.microsoft.com/office/drawing/2014/main" xmlns="" id="{5E2F90BD-9400-43E6-801F-06FC3DDB167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59" name="PoljeZBesedilom 358">
          <a:extLst>
            <a:ext uri="{FF2B5EF4-FFF2-40B4-BE49-F238E27FC236}">
              <a16:creationId xmlns:a16="http://schemas.microsoft.com/office/drawing/2014/main" xmlns="" id="{9CFF975A-45F4-4A7A-A8BF-A666E2E5514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0" name="PoljeZBesedilom 359">
          <a:extLst>
            <a:ext uri="{FF2B5EF4-FFF2-40B4-BE49-F238E27FC236}">
              <a16:creationId xmlns:a16="http://schemas.microsoft.com/office/drawing/2014/main" xmlns="" id="{46273B1E-1A22-4AC7-AC84-DDC7150FB18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1" name="PoljeZBesedilom 360">
          <a:extLst>
            <a:ext uri="{FF2B5EF4-FFF2-40B4-BE49-F238E27FC236}">
              <a16:creationId xmlns:a16="http://schemas.microsoft.com/office/drawing/2014/main" xmlns="" id="{4D4F0598-DA54-4A51-A43C-549E8E20304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2" name="PoljeZBesedilom 361">
          <a:extLst>
            <a:ext uri="{FF2B5EF4-FFF2-40B4-BE49-F238E27FC236}">
              <a16:creationId xmlns:a16="http://schemas.microsoft.com/office/drawing/2014/main" xmlns="" id="{E5C9A5E7-F559-4E1B-B4DF-560BC5EA191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3" name="PoljeZBesedilom 362">
          <a:extLst>
            <a:ext uri="{FF2B5EF4-FFF2-40B4-BE49-F238E27FC236}">
              <a16:creationId xmlns:a16="http://schemas.microsoft.com/office/drawing/2014/main" xmlns="" id="{5ECCC5A3-127E-4E51-A3D0-A3ECABC6DC9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4" name="PoljeZBesedilom 363">
          <a:extLst>
            <a:ext uri="{FF2B5EF4-FFF2-40B4-BE49-F238E27FC236}">
              <a16:creationId xmlns:a16="http://schemas.microsoft.com/office/drawing/2014/main" xmlns="" id="{CFEEC779-F9A0-4A30-8DA6-53626DCBDF7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5" name="PoljeZBesedilom 364">
          <a:extLst>
            <a:ext uri="{FF2B5EF4-FFF2-40B4-BE49-F238E27FC236}">
              <a16:creationId xmlns:a16="http://schemas.microsoft.com/office/drawing/2014/main" xmlns="" id="{9756DFD5-D557-4486-B695-ADC88E74056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6" name="PoljeZBesedilom 365">
          <a:extLst>
            <a:ext uri="{FF2B5EF4-FFF2-40B4-BE49-F238E27FC236}">
              <a16:creationId xmlns:a16="http://schemas.microsoft.com/office/drawing/2014/main" xmlns="" id="{C96798AE-51E6-445E-BD98-169D134D204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7" name="PoljeZBesedilom 366">
          <a:extLst>
            <a:ext uri="{FF2B5EF4-FFF2-40B4-BE49-F238E27FC236}">
              <a16:creationId xmlns:a16="http://schemas.microsoft.com/office/drawing/2014/main" xmlns="" id="{CF72419F-05B5-42DA-8D1B-E23195ECCF3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8" name="PoljeZBesedilom 367">
          <a:extLst>
            <a:ext uri="{FF2B5EF4-FFF2-40B4-BE49-F238E27FC236}">
              <a16:creationId xmlns:a16="http://schemas.microsoft.com/office/drawing/2014/main" xmlns="" id="{B7988827-5F56-44E2-BD40-DCF2F1B2E20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69" name="PoljeZBesedilom 368">
          <a:extLst>
            <a:ext uri="{FF2B5EF4-FFF2-40B4-BE49-F238E27FC236}">
              <a16:creationId xmlns:a16="http://schemas.microsoft.com/office/drawing/2014/main" xmlns="" id="{3222C2BC-EA16-472E-9098-606D5763C52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0" name="PoljeZBesedilom 369">
          <a:extLst>
            <a:ext uri="{FF2B5EF4-FFF2-40B4-BE49-F238E27FC236}">
              <a16:creationId xmlns:a16="http://schemas.microsoft.com/office/drawing/2014/main" xmlns="" id="{4295633D-AE6A-4651-8B6E-33785225C4C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1" name="PoljeZBesedilom 370">
          <a:extLst>
            <a:ext uri="{FF2B5EF4-FFF2-40B4-BE49-F238E27FC236}">
              <a16:creationId xmlns:a16="http://schemas.microsoft.com/office/drawing/2014/main" xmlns="" id="{5DE0F97C-98BD-4D10-AC07-DAA4040EC71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2" name="PoljeZBesedilom 371">
          <a:extLst>
            <a:ext uri="{FF2B5EF4-FFF2-40B4-BE49-F238E27FC236}">
              <a16:creationId xmlns:a16="http://schemas.microsoft.com/office/drawing/2014/main" xmlns="" id="{2924A847-85EF-41B4-8FA3-53C84B772FC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3" name="PoljeZBesedilom 372">
          <a:extLst>
            <a:ext uri="{FF2B5EF4-FFF2-40B4-BE49-F238E27FC236}">
              <a16:creationId xmlns:a16="http://schemas.microsoft.com/office/drawing/2014/main" xmlns="" id="{9D657994-87A4-4BAB-9A77-9536F93E4E1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4" name="PoljeZBesedilom 373">
          <a:extLst>
            <a:ext uri="{FF2B5EF4-FFF2-40B4-BE49-F238E27FC236}">
              <a16:creationId xmlns:a16="http://schemas.microsoft.com/office/drawing/2014/main" xmlns="" id="{DFA5DCBB-35A9-4453-B740-1BFC5DA247F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5" name="PoljeZBesedilom 374">
          <a:extLst>
            <a:ext uri="{FF2B5EF4-FFF2-40B4-BE49-F238E27FC236}">
              <a16:creationId xmlns:a16="http://schemas.microsoft.com/office/drawing/2014/main" xmlns="" id="{445274CF-19DE-4E07-A768-F3C08FE2B9E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6" name="PoljeZBesedilom 375">
          <a:extLst>
            <a:ext uri="{FF2B5EF4-FFF2-40B4-BE49-F238E27FC236}">
              <a16:creationId xmlns:a16="http://schemas.microsoft.com/office/drawing/2014/main" xmlns="" id="{05D0B5ED-7717-41AB-B050-9740E885A8C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7" name="PoljeZBesedilom 376">
          <a:extLst>
            <a:ext uri="{FF2B5EF4-FFF2-40B4-BE49-F238E27FC236}">
              <a16:creationId xmlns:a16="http://schemas.microsoft.com/office/drawing/2014/main" xmlns="" id="{85783DC4-E85B-4CF2-922F-75B2CFBBF49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8" name="PoljeZBesedilom 377">
          <a:extLst>
            <a:ext uri="{FF2B5EF4-FFF2-40B4-BE49-F238E27FC236}">
              <a16:creationId xmlns:a16="http://schemas.microsoft.com/office/drawing/2014/main" xmlns="" id="{812FD1C5-7BD0-41FF-9657-5FBE6B83619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79" name="PoljeZBesedilom 378">
          <a:extLst>
            <a:ext uri="{FF2B5EF4-FFF2-40B4-BE49-F238E27FC236}">
              <a16:creationId xmlns:a16="http://schemas.microsoft.com/office/drawing/2014/main" xmlns="" id="{6927C9DC-982C-4859-9E98-171CF5DC3F8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0" name="PoljeZBesedilom 379">
          <a:extLst>
            <a:ext uri="{FF2B5EF4-FFF2-40B4-BE49-F238E27FC236}">
              <a16:creationId xmlns:a16="http://schemas.microsoft.com/office/drawing/2014/main" xmlns="" id="{BF8C7324-E9F2-4B05-A81C-2FA8CF16D1F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1" name="PoljeZBesedilom 380">
          <a:extLst>
            <a:ext uri="{FF2B5EF4-FFF2-40B4-BE49-F238E27FC236}">
              <a16:creationId xmlns:a16="http://schemas.microsoft.com/office/drawing/2014/main" xmlns="" id="{B3C74B9B-8C56-4631-9AC6-D2ECF32FDC7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2" name="PoljeZBesedilom 381">
          <a:extLst>
            <a:ext uri="{FF2B5EF4-FFF2-40B4-BE49-F238E27FC236}">
              <a16:creationId xmlns:a16="http://schemas.microsoft.com/office/drawing/2014/main" xmlns="" id="{6D1B1944-7BA3-4013-8B47-E3549F679D2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3" name="PoljeZBesedilom 382">
          <a:extLst>
            <a:ext uri="{FF2B5EF4-FFF2-40B4-BE49-F238E27FC236}">
              <a16:creationId xmlns:a16="http://schemas.microsoft.com/office/drawing/2014/main" xmlns="" id="{FC4479FB-1B75-40B1-B3F1-FB7D1A6CD05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4" name="PoljeZBesedilom 383">
          <a:extLst>
            <a:ext uri="{FF2B5EF4-FFF2-40B4-BE49-F238E27FC236}">
              <a16:creationId xmlns:a16="http://schemas.microsoft.com/office/drawing/2014/main" xmlns="" id="{DD943FBD-5919-4D0D-918D-EE00B7760E8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5" name="PoljeZBesedilom 384">
          <a:extLst>
            <a:ext uri="{FF2B5EF4-FFF2-40B4-BE49-F238E27FC236}">
              <a16:creationId xmlns:a16="http://schemas.microsoft.com/office/drawing/2014/main" xmlns="" id="{DB3A4062-1B56-4F97-94B8-996440C2C96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6" name="PoljeZBesedilom 385">
          <a:extLst>
            <a:ext uri="{FF2B5EF4-FFF2-40B4-BE49-F238E27FC236}">
              <a16:creationId xmlns:a16="http://schemas.microsoft.com/office/drawing/2014/main" xmlns="" id="{A3CBCC79-4F95-494A-A6FA-E29012EA6BB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7" name="PoljeZBesedilom 386">
          <a:extLst>
            <a:ext uri="{FF2B5EF4-FFF2-40B4-BE49-F238E27FC236}">
              <a16:creationId xmlns:a16="http://schemas.microsoft.com/office/drawing/2014/main" xmlns="" id="{95154575-99FE-4EF3-8F94-A3B4D172803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8" name="PoljeZBesedilom 387">
          <a:extLst>
            <a:ext uri="{FF2B5EF4-FFF2-40B4-BE49-F238E27FC236}">
              <a16:creationId xmlns:a16="http://schemas.microsoft.com/office/drawing/2014/main" xmlns="" id="{86CD9098-F2F9-400F-957E-6FCD533D25F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89" name="PoljeZBesedilom 388">
          <a:extLst>
            <a:ext uri="{FF2B5EF4-FFF2-40B4-BE49-F238E27FC236}">
              <a16:creationId xmlns:a16="http://schemas.microsoft.com/office/drawing/2014/main" xmlns="" id="{4235EFED-0067-40E4-A634-7F70F237219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0" name="PoljeZBesedilom 389">
          <a:extLst>
            <a:ext uri="{FF2B5EF4-FFF2-40B4-BE49-F238E27FC236}">
              <a16:creationId xmlns:a16="http://schemas.microsoft.com/office/drawing/2014/main" xmlns="" id="{4A34E4C5-1077-46D4-9F8B-26019C3C511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1" name="PoljeZBesedilom 390">
          <a:extLst>
            <a:ext uri="{FF2B5EF4-FFF2-40B4-BE49-F238E27FC236}">
              <a16:creationId xmlns:a16="http://schemas.microsoft.com/office/drawing/2014/main" xmlns="" id="{4CDAE551-E024-443C-B8C0-E97FAB7BB57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2" name="PoljeZBesedilom 391">
          <a:extLst>
            <a:ext uri="{FF2B5EF4-FFF2-40B4-BE49-F238E27FC236}">
              <a16:creationId xmlns:a16="http://schemas.microsoft.com/office/drawing/2014/main" xmlns="" id="{1EEA1932-4CA1-49C1-B003-B356785E00C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3" name="PoljeZBesedilom 392">
          <a:extLst>
            <a:ext uri="{FF2B5EF4-FFF2-40B4-BE49-F238E27FC236}">
              <a16:creationId xmlns:a16="http://schemas.microsoft.com/office/drawing/2014/main" xmlns="" id="{C9FBF457-B23E-4613-BA62-A39A7EDCC4B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4" name="PoljeZBesedilom 393">
          <a:extLst>
            <a:ext uri="{FF2B5EF4-FFF2-40B4-BE49-F238E27FC236}">
              <a16:creationId xmlns:a16="http://schemas.microsoft.com/office/drawing/2014/main" xmlns="" id="{8014DBE1-718C-4A24-B6C4-757255B7200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5" name="PoljeZBesedilom 394">
          <a:extLst>
            <a:ext uri="{FF2B5EF4-FFF2-40B4-BE49-F238E27FC236}">
              <a16:creationId xmlns:a16="http://schemas.microsoft.com/office/drawing/2014/main" xmlns="" id="{03B92F47-AAB0-4113-8216-E24635CE574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6" name="PoljeZBesedilom 395">
          <a:extLst>
            <a:ext uri="{FF2B5EF4-FFF2-40B4-BE49-F238E27FC236}">
              <a16:creationId xmlns:a16="http://schemas.microsoft.com/office/drawing/2014/main" xmlns="" id="{044A665C-5B7C-4F4D-ACA9-CCE6FCB5FBC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7" name="PoljeZBesedilom 396">
          <a:extLst>
            <a:ext uri="{FF2B5EF4-FFF2-40B4-BE49-F238E27FC236}">
              <a16:creationId xmlns:a16="http://schemas.microsoft.com/office/drawing/2014/main" xmlns="" id="{1D5537FB-841B-4AFD-A98D-8F8E3B7E5C6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8" name="PoljeZBesedilom 397">
          <a:extLst>
            <a:ext uri="{FF2B5EF4-FFF2-40B4-BE49-F238E27FC236}">
              <a16:creationId xmlns:a16="http://schemas.microsoft.com/office/drawing/2014/main" xmlns="" id="{F817E0F7-371C-43B0-AB92-D8AC42AC28E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399" name="PoljeZBesedilom 398">
          <a:extLst>
            <a:ext uri="{FF2B5EF4-FFF2-40B4-BE49-F238E27FC236}">
              <a16:creationId xmlns:a16="http://schemas.microsoft.com/office/drawing/2014/main" xmlns="" id="{950940AF-DCFF-46B5-871B-CBA8705554C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0" name="PoljeZBesedilom 399">
          <a:extLst>
            <a:ext uri="{FF2B5EF4-FFF2-40B4-BE49-F238E27FC236}">
              <a16:creationId xmlns:a16="http://schemas.microsoft.com/office/drawing/2014/main" xmlns="" id="{F48F4921-F29A-41D6-9F52-7F1C8D91EAA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1" name="PoljeZBesedilom 400">
          <a:extLst>
            <a:ext uri="{FF2B5EF4-FFF2-40B4-BE49-F238E27FC236}">
              <a16:creationId xmlns:a16="http://schemas.microsoft.com/office/drawing/2014/main" xmlns="" id="{4CF97CA1-CCDC-44C5-872C-89B4D32A77F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2" name="PoljeZBesedilom 401">
          <a:extLst>
            <a:ext uri="{FF2B5EF4-FFF2-40B4-BE49-F238E27FC236}">
              <a16:creationId xmlns:a16="http://schemas.microsoft.com/office/drawing/2014/main" xmlns="" id="{DA46F369-2314-459A-9EA9-5BA8B67A87E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3" name="PoljeZBesedilom 402">
          <a:extLst>
            <a:ext uri="{FF2B5EF4-FFF2-40B4-BE49-F238E27FC236}">
              <a16:creationId xmlns:a16="http://schemas.microsoft.com/office/drawing/2014/main" xmlns="" id="{7525AD3A-093E-4C06-8679-1E9695E5D6C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4" name="PoljeZBesedilom 403">
          <a:extLst>
            <a:ext uri="{FF2B5EF4-FFF2-40B4-BE49-F238E27FC236}">
              <a16:creationId xmlns:a16="http://schemas.microsoft.com/office/drawing/2014/main" xmlns="" id="{6D5E695B-D088-45BE-BA48-9E9794E935B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5" name="PoljeZBesedilom 404">
          <a:extLst>
            <a:ext uri="{FF2B5EF4-FFF2-40B4-BE49-F238E27FC236}">
              <a16:creationId xmlns:a16="http://schemas.microsoft.com/office/drawing/2014/main" xmlns="" id="{0B7DE912-E04A-4101-BD71-2266E25249B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6" name="PoljeZBesedilom 405">
          <a:extLst>
            <a:ext uri="{FF2B5EF4-FFF2-40B4-BE49-F238E27FC236}">
              <a16:creationId xmlns:a16="http://schemas.microsoft.com/office/drawing/2014/main" xmlns="" id="{EF791E64-A7AD-4A34-B6F4-0B5C3216EF6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7" name="PoljeZBesedilom 406">
          <a:extLst>
            <a:ext uri="{FF2B5EF4-FFF2-40B4-BE49-F238E27FC236}">
              <a16:creationId xmlns:a16="http://schemas.microsoft.com/office/drawing/2014/main" xmlns="" id="{1DB4572E-CA93-4A2E-ABA8-0AA48364145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8" name="PoljeZBesedilom 407">
          <a:extLst>
            <a:ext uri="{FF2B5EF4-FFF2-40B4-BE49-F238E27FC236}">
              <a16:creationId xmlns:a16="http://schemas.microsoft.com/office/drawing/2014/main" xmlns="" id="{3C62DF3B-801A-4556-B8DE-7F7EAEF4762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09" name="PoljeZBesedilom 408">
          <a:extLst>
            <a:ext uri="{FF2B5EF4-FFF2-40B4-BE49-F238E27FC236}">
              <a16:creationId xmlns:a16="http://schemas.microsoft.com/office/drawing/2014/main" xmlns="" id="{6490E39E-3765-4B1F-B737-0FAD1EC08C5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0" name="PoljeZBesedilom 409">
          <a:extLst>
            <a:ext uri="{FF2B5EF4-FFF2-40B4-BE49-F238E27FC236}">
              <a16:creationId xmlns:a16="http://schemas.microsoft.com/office/drawing/2014/main" xmlns="" id="{78E6E2AB-383B-4C42-8435-5555AD77D65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1" name="PoljeZBesedilom 410">
          <a:extLst>
            <a:ext uri="{FF2B5EF4-FFF2-40B4-BE49-F238E27FC236}">
              <a16:creationId xmlns:a16="http://schemas.microsoft.com/office/drawing/2014/main" xmlns="" id="{AA56F6F7-E463-47BF-AD5A-0E36AFEFA63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2" name="PoljeZBesedilom 411">
          <a:extLst>
            <a:ext uri="{FF2B5EF4-FFF2-40B4-BE49-F238E27FC236}">
              <a16:creationId xmlns:a16="http://schemas.microsoft.com/office/drawing/2014/main" xmlns="" id="{2491FB4E-720A-4188-ADDF-A53CC9A9620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3" name="PoljeZBesedilom 412">
          <a:extLst>
            <a:ext uri="{FF2B5EF4-FFF2-40B4-BE49-F238E27FC236}">
              <a16:creationId xmlns:a16="http://schemas.microsoft.com/office/drawing/2014/main" xmlns="" id="{6623EA5D-C8DB-4BBA-A2B0-5C4314BF6D0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4" name="PoljeZBesedilom 413">
          <a:extLst>
            <a:ext uri="{FF2B5EF4-FFF2-40B4-BE49-F238E27FC236}">
              <a16:creationId xmlns:a16="http://schemas.microsoft.com/office/drawing/2014/main" xmlns="" id="{9DEA28F5-6543-4BFF-A683-4E92DCD5929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5" name="PoljeZBesedilom 414">
          <a:extLst>
            <a:ext uri="{FF2B5EF4-FFF2-40B4-BE49-F238E27FC236}">
              <a16:creationId xmlns:a16="http://schemas.microsoft.com/office/drawing/2014/main" xmlns="" id="{8D1BA10A-F868-4A4D-94EB-D955E70C09F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6" name="PoljeZBesedilom 415">
          <a:extLst>
            <a:ext uri="{FF2B5EF4-FFF2-40B4-BE49-F238E27FC236}">
              <a16:creationId xmlns:a16="http://schemas.microsoft.com/office/drawing/2014/main" xmlns="" id="{90D090FD-D7E3-4DA1-9B70-E005F5344D3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7" name="PoljeZBesedilom 416">
          <a:extLst>
            <a:ext uri="{FF2B5EF4-FFF2-40B4-BE49-F238E27FC236}">
              <a16:creationId xmlns:a16="http://schemas.microsoft.com/office/drawing/2014/main" xmlns="" id="{6599EDF2-2D19-4510-A22A-9F884DA7426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8" name="PoljeZBesedilom 417">
          <a:extLst>
            <a:ext uri="{FF2B5EF4-FFF2-40B4-BE49-F238E27FC236}">
              <a16:creationId xmlns:a16="http://schemas.microsoft.com/office/drawing/2014/main" xmlns="" id="{C4C0A3FB-C10D-4061-97F2-CD8B4CFAE77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19" name="PoljeZBesedilom 418">
          <a:extLst>
            <a:ext uri="{FF2B5EF4-FFF2-40B4-BE49-F238E27FC236}">
              <a16:creationId xmlns:a16="http://schemas.microsoft.com/office/drawing/2014/main" xmlns="" id="{E92EB5F4-D993-48B1-8443-E2D4F3E07FE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0" name="PoljeZBesedilom 419">
          <a:extLst>
            <a:ext uri="{FF2B5EF4-FFF2-40B4-BE49-F238E27FC236}">
              <a16:creationId xmlns:a16="http://schemas.microsoft.com/office/drawing/2014/main" xmlns="" id="{F288792F-A024-4F32-937A-49641C03592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1" name="PoljeZBesedilom 420">
          <a:extLst>
            <a:ext uri="{FF2B5EF4-FFF2-40B4-BE49-F238E27FC236}">
              <a16:creationId xmlns:a16="http://schemas.microsoft.com/office/drawing/2014/main" xmlns="" id="{2293878A-FF79-416D-A8B5-0A9034E5FE7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2" name="PoljeZBesedilom 421">
          <a:extLst>
            <a:ext uri="{FF2B5EF4-FFF2-40B4-BE49-F238E27FC236}">
              <a16:creationId xmlns:a16="http://schemas.microsoft.com/office/drawing/2014/main" xmlns="" id="{63788502-AAA7-491A-94BF-71FEDA9A619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3" name="PoljeZBesedilom 422">
          <a:extLst>
            <a:ext uri="{FF2B5EF4-FFF2-40B4-BE49-F238E27FC236}">
              <a16:creationId xmlns:a16="http://schemas.microsoft.com/office/drawing/2014/main" xmlns="" id="{EC085A4B-57C9-43A1-9BD7-31EA563065C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4" name="PoljeZBesedilom 423">
          <a:extLst>
            <a:ext uri="{FF2B5EF4-FFF2-40B4-BE49-F238E27FC236}">
              <a16:creationId xmlns:a16="http://schemas.microsoft.com/office/drawing/2014/main" xmlns="" id="{AC678F84-7594-42FF-84D6-7E7EED68E18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5" name="PoljeZBesedilom 424">
          <a:extLst>
            <a:ext uri="{FF2B5EF4-FFF2-40B4-BE49-F238E27FC236}">
              <a16:creationId xmlns:a16="http://schemas.microsoft.com/office/drawing/2014/main" xmlns="" id="{3C5C99CE-85B0-4FEF-AAE1-851B7CBC0B3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6" name="PoljeZBesedilom 425">
          <a:extLst>
            <a:ext uri="{FF2B5EF4-FFF2-40B4-BE49-F238E27FC236}">
              <a16:creationId xmlns:a16="http://schemas.microsoft.com/office/drawing/2014/main" xmlns="" id="{C9787E65-E310-469B-B5D1-B3E64FB2A59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7" name="PoljeZBesedilom 426">
          <a:extLst>
            <a:ext uri="{FF2B5EF4-FFF2-40B4-BE49-F238E27FC236}">
              <a16:creationId xmlns:a16="http://schemas.microsoft.com/office/drawing/2014/main" xmlns="" id="{4A66FAF0-31AC-45FB-B636-02858775514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8" name="PoljeZBesedilom 427">
          <a:extLst>
            <a:ext uri="{FF2B5EF4-FFF2-40B4-BE49-F238E27FC236}">
              <a16:creationId xmlns:a16="http://schemas.microsoft.com/office/drawing/2014/main" xmlns="" id="{98794530-9860-4959-910E-7C1C458FD2F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29" name="PoljeZBesedilom 428">
          <a:extLst>
            <a:ext uri="{FF2B5EF4-FFF2-40B4-BE49-F238E27FC236}">
              <a16:creationId xmlns:a16="http://schemas.microsoft.com/office/drawing/2014/main" xmlns="" id="{402D5207-9732-4C3A-9DE0-4BFEF923FB7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0" name="PoljeZBesedilom 429">
          <a:extLst>
            <a:ext uri="{FF2B5EF4-FFF2-40B4-BE49-F238E27FC236}">
              <a16:creationId xmlns:a16="http://schemas.microsoft.com/office/drawing/2014/main" xmlns="" id="{D45434DF-7A06-42D6-A558-8AD0ED3B97E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1" name="PoljeZBesedilom 430">
          <a:extLst>
            <a:ext uri="{FF2B5EF4-FFF2-40B4-BE49-F238E27FC236}">
              <a16:creationId xmlns:a16="http://schemas.microsoft.com/office/drawing/2014/main" xmlns="" id="{43F40DBF-5A30-4E5A-BC63-7F024E5942F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2" name="PoljeZBesedilom 431">
          <a:extLst>
            <a:ext uri="{FF2B5EF4-FFF2-40B4-BE49-F238E27FC236}">
              <a16:creationId xmlns:a16="http://schemas.microsoft.com/office/drawing/2014/main" xmlns="" id="{B76C80A9-3CD1-48F9-B19D-74EC12722CA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3" name="PoljeZBesedilom 432">
          <a:extLst>
            <a:ext uri="{FF2B5EF4-FFF2-40B4-BE49-F238E27FC236}">
              <a16:creationId xmlns:a16="http://schemas.microsoft.com/office/drawing/2014/main" xmlns="" id="{EE1949C4-0346-474C-AE68-BC4C1C830AD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4" name="PoljeZBesedilom 433">
          <a:extLst>
            <a:ext uri="{FF2B5EF4-FFF2-40B4-BE49-F238E27FC236}">
              <a16:creationId xmlns:a16="http://schemas.microsoft.com/office/drawing/2014/main" xmlns="" id="{25D4421C-3941-43B2-A229-A52DEC0F3F8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5" name="PoljeZBesedilom 434">
          <a:extLst>
            <a:ext uri="{FF2B5EF4-FFF2-40B4-BE49-F238E27FC236}">
              <a16:creationId xmlns:a16="http://schemas.microsoft.com/office/drawing/2014/main" xmlns="" id="{671115AB-CD55-4128-8399-48DFF1C4542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6" name="PoljeZBesedilom 435">
          <a:extLst>
            <a:ext uri="{FF2B5EF4-FFF2-40B4-BE49-F238E27FC236}">
              <a16:creationId xmlns:a16="http://schemas.microsoft.com/office/drawing/2014/main" xmlns="" id="{F9BB9530-21A2-49A9-AFDC-ECB21828E8F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7" name="PoljeZBesedilom 436">
          <a:extLst>
            <a:ext uri="{FF2B5EF4-FFF2-40B4-BE49-F238E27FC236}">
              <a16:creationId xmlns:a16="http://schemas.microsoft.com/office/drawing/2014/main" xmlns="" id="{8AEEC163-F0F4-4B3C-9846-0FE1A098CBB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8" name="PoljeZBesedilom 437">
          <a:extLst>
            <a:ext uri="{FF2B5EF4-FFF2-40B4-BE49-F238E27FC236}">
              <a16:creationId xmlns:a16="http://schemas.microsoft.com/office/drawing/2014/main" xmlns="" id="{C3D81752-D6C8-49FC-8AB0-65EC825BD38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39" name="PoljeZBesedilom 438">
          <a:extLst>
            <a:ext uri="{FF2B5EF4-FFF2-40B4-BE49-F238E27FC236}">
              <a16:creationId xmlns:a16="http://schemas.microsoft.com/office/drawing/2014/main" xmlns="" id="{06570F95-EC4B-4DCA-894C-3649E04E464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0" name="PoljeZBesedilom 439">
          <a:extLst>
            <a:ext uri="{FF2B5EF4-FFF2-40B4-BE49-F238E27FC236}">
              <a16:creationId xmlns:a16="http://schemas.microsoft.com/office/drawing/2014/main" xmlns="" id="{DA4D657A-06DC-450F-8D11-50CFC49E652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1" name="PoljeZBesedilom 440">
          <a:extLst>
            <a:ext uri="{FF2B5EF4-FFF2-40B4-BE49-F238E27FC236}">
              <a16:creationId xmlns:a16="http://schemas.microsoft.com/office/drawing/2014/main" xmlns="" id="{23D504A8-81C5-495C-B6D0-629750427ED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2" name="PoljeZBesedilom 441">
          <a:extLst>
            <a:ext uri="{FF2B5EF4-FFF2-40B4-BE49-F238E27FC236}">
              <a16:creationId xmlns:a16="http://schemas.microsoft.com/office/drawing/2014/main" xmlns="" id="{CE3A1DE6-6A80-46C3-8506-102EFADD7ED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3" name="PoljeZBesedilom 442">
          <a:extLst>
            <a:ext uri="{FF2B5EF4-FFF2-40B4-BE49-F238E27FC236}">
              <a16:creationId xmlns:a16="http://schemas.microsoft.com/office/drawing/2014/main" xmlns="" id="{516AD630-12EF-473B-9DC8-BCAFE034F03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4" name="PoljeZBesedilom 443">
          <a:extLst>
            <a:ext uri="{FF2B5EF4-FFF2-40B4-BE49-F238E27FC236}">
              <a16:creationId xmlns:a16="http://schemas.microsoft.com/office/drawing/2014/main" xmlns="" id="{93DD6CB8-1090-4FE5-82F1-1267F23D2C4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5" name="PoljeZBesedilom 444">
          <a:extLst>
            <a:ext uri="{FF2B5EF4-FFF2-40B4-BE49-F238E27FC236}">
              <a16:creationId xmlns:a16="http://schemas.microsoft.com/office/drawing/2014/main" xmlns="" id="{5233E282-4A81-4614-B6BB-C5D838D92FC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6" name="PoljeZBesedilom 445">
          <a:extLst>
            <a:ext uri="{FF2B5EF4-FFF2-40B4-BE49-F238E27FC236}">
              <a16:creationId xmlns:a16="http://schemas.microsoft.com/office/drawing/2014/main" xmlns="" id="{D250C7CC-0BAA-4E79-93A7-BE23715C3BD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7" name="PoljeZBesedilom 446">
          <a:extLst>
            <a:ext uri="{FF2B5EF4-FFF2-40B4-BE49-F238E27FC236}">
              <a16:creationId xmlns:a16="http://schemas.microsoft.com/office/drawing/2014/main" xmlns="" id="{40663068-631D-47DA-9597-61FEDCC0790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8" name="PoljeZBesedilom 447">
          <a:extLst>
            <a:ext uri="{FF2B5EF4-FFF2-40B4-BE49-F238E27FC236}">
              <a16:creationId xmlns:a16="http://schemas.microsoft.com/office/drawing/2014/main" xmlns="" id="{CE53F0A0-3C6C-4D79-B804-52A24A7BD6D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49" name="PoljeZBesedilom 448">
          <a:extLst>
            <a:ext uri="{FF2B5EF4-FFF2-40B4-BE49-F238E27FC236}">
              <a16:creationId xmlns:a16="http://schemas.microsoft.com/office/drawing/2014/main" xmlns="" id="{52ADD9DC-CCFF-4AA2-828F-ACC53542874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0" name="PoljeZBesedilom 449">
          <a:extLst>
            <a:ext uri="{FF2B5EF4-FFF2-40B4-BE49-F238E27FC236}">
              <a16:creationId xmlns:a16="http://schemas.microsoft.com/office/drawing/2014/main" xmlns="" id="{4DE5D550-F5E3-4B5F-8D39-4A5512629F7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1" name="PoljeZBesedilom 450">
          <a:extLst>
            <a:ext uri="{FF2B5EF4-FFF2-40B4-BE49-F238E27FC236}">
              <a16:creationId xmlns:a16="http://schemas.microsoft.com/office/drawing/2014/main" xmlns="" id="{BB66EAB3-9F4D-4561-8CB2-1C0950758CF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2" name="PoljeZBesedilom 451">
          <a:extLst>
            <a:ext uri="{FF2B5EF4-FFF2-40B4-BE49-F238E27FC236}">
              <a16:creationId xmlns:a16="http://schemas.microsoft.com/office/drawing/2014/main" xmlns="" id="{0F858275-5115-4EB1-81C2-FE645043CAF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3" name="PoljeZBesedilom 452">
          <a:extLst>
            <a:ext uri="{FF2B5EF4-FFF2-40B4-BE49-F238E27FC236}">
              <a16:creationId xmlns:a16="http://schemas.microsoft.com/office/drawing/2014/main" xmlns="" id="{0A46AF6A-8802-4174-9F2D-6E91D058D2E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4" name="PoljeZBesedilom 453">
          <a:extLst>
            <a:ext uri="{FF2B5EF4-FFF2-40B4-BE49-F238E27FC236}">
              <a16:creationId xmlns:a16="http://schemas.microsoft.com/office/drawing/2014/main" xmlns="" id="{8BFF5F87-B9B9-4773-8F45-128D346B055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5" name="PoljeZBesedilom 454">
          <a:extLst>
            <a:ext uri="{FF2B5EF4-FFF2-40B4-BE49-F238E27FC236}">
              <a16:creationId xmlns:a16="http://schemas.microsoft.com/office/drawing/2014/main" xmlns="" id="{CE3FE616-84FA-4DD0-BEBA-115544ADB23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6" name="PoljeZBesedilom 455">
          <a:extLst>
            <a:ext uri="{FF2B5EF4-FFF2-40B4-BE49-F238E27FC236}">
              <a16:creationId xmlns:a16="http://schemas.microsoft.com/office/drawing/2014/main" xmlns="" id="{DB6327C5-39AE-49C7-BFCC-320DFC87CEA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7" name="PoljeZBesedilom 456">
          <a:extLst>
            <a:ext uri="{FF2B5EF4-FFF2-40B4-BE49-F238E27FC236}">
              <a16:creationId xmlns:a16="http://schemas.microsoft.com/office/drawing/2014/main" xmlns="" id="{97AB9F5B-29A6-471F-8723-61D1BE09190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8" name="PoljeZBesedilom 457">
          <a:extLst>
            <a:ext uri="{FF2B5EF4-FFF2-40B4-BE49-F238E27FC236}">
              <a16:creationId xmlns:a16="http://schemas.microsoft.com/office/drawing/2014/main" xmlns="" id="{4CFB882C-F665-46C5-A1BD-35E89040D6A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59" name="PoljeZBesedilom 458">
          <a:extLst>
            <a:ext uri="{FF2B5EF4-FFF2-40B4-BE49-F238E27FC236}">
              <a16:creationId xmlns:a16="http://schemas.microsoft.com/office/drawing/2014/main" xmlns="" id="{0CB6FC11-C88C-48DF-AC3B-1678C41434A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0" name="PoljeZBesedilom 459">
          <a:extLst>
            <a:ext uri="{FF2B5EF4-FFF2-40B4-BE49-F238E27FC236}">
              <a16:creationId xmlns:a16="http://schemas.microsoft.com/office/drawing/2014/main" xmlns="" id="{7E6B96FB-4870-4BD5-ABA4-152F2C3FED6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1" name="PoljeZBesedilom 460">
          <a:extLst>
            <a:ext uri="{FF2B5EF4-FFF2-40B4-BE49-F238E27FC236}">
              <a16:creationId xmlns:a16="http://schemas.microsoft.com/office/drawing/2014/main" xmlns="" id="{A49039D8-EF5D-4413-A080-F756B70089A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2" name="PoljeZBesedilom 461">
          <a:extLst>
            <a:ext uri="{FF2B5EF4-FFF2-40B4-BE49-F238E27FC236}">
              <a16:creationId xmlns:a16="http://schemas.microsoft.com/office/drawing/2014/main" xmlns="" id="{65A5603E-1D45-4179-947D-E2CE3F5C486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3" name="PoljeZBesedilom 462">
          <a:extLst>
            <a:ext uri="{FF2B5EF4-FFF2-40B4-BE49-F238E27FC236}">
              <a16:creationId xmlns:a16="http://schemas.microsoft.com/office/drawing/2014/main" xmlns="" id="{9797FC6F-EBBE-4700-B6CF-2064E1AF246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4" name="PoljeZBesedilom 463">
          <a:extLst>
            <a:ext uri="{FF2B5EF4-FFF2-40B4-BE49-F238E27FC236}">
              <a16:creationId xmlns:a16="http://schemas.microsoft.com/office/drawing/2014/main" xmlns="" id="{ED8A1D0C-E31A-400A-B3C7-C7F5C10DA44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5" name="PoljeZBesedilom 464">
          <a:extLst>
            <a:ext uri="{FF2B5EF4-FFF2-40B4-BE49-F238E27FC236}">
              <a16:creationId xmlns:a16="http://schemas.microsoft.com/office/drawing/2014/main" xmlns="" id="{F33FACB4-7E87-4ED1-BFEF-374BF2D1F42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6" name="PoljeZBesedilom 465">
          <a:extLst>
            <a:ext uri="{FF2B5EF4-FFF2-40B4-BE49-F238E27FC236}">
              <a16:creationId xmlns:a16="http://schemas.microsoft.com/office/drawing/2014/main" xmlns="" id="{0CA5EC19-A8F2-4D7A-B5FE-19E4D966E07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7" name="PoljeZBesedilom 466">
          <a:extLst>
            <a:ext uri="{FF2B5EF4-FFF2-40B4-BE49-F238E27FC236}">
              <a16:creationId xmlns:a16="http://schemas.microsoft.com/office/drawing/2014/main" xmlns="" id="{EB44AE62-D2AE-4316-86A9-87E8331260C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8" name="PoljeZBesedilom 467">
          <a:extLst>
            <a:ext uri="{FF2B5EF4-FFF2-40B4-BE49-F238E27FC236}">
              <a16:creationId xmlns:a16="http://schemas.microsoft.com/office/drawing/2014/main" xmlns="" id="{ECC8F63B-8484-410F-8135-E16F464C8AD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69" name="PoljeZBesedilom 468">
          <a:extLst>
            <a:ext uri="{FF2B5EF4-FFF2-40B4-BE49-F238E27FC236}">
              <a16:creationId xmlns:a16="http://schemas.microsoft.com/office/drawing/2014/main" xmlns="" id="{06BA3B21-5853-4296-85C0-5AA97669A63B}"/>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0" name="PoljeZBesedilom 469">
          <a:extLst>
            <a:ext uri="{FF2B5EF4-FFF2-40B4-BE49-F238E27FC236}">
              <a16:creationId xmlns:a16="http://schemas.microsoft.com/office/drawing/2014/main" xmlns="" id="{5859E123-80BB-4355-B8E9-305C910309E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1" name="PoljeZBesedilom 470">
          <a:extLst>
            <a:ext uri="{FF2B5EF4-FFF2-40B4-BE49-F238E27FC236}">
              <a16:creationId xmlns:a16="http://schemas.microsoft.com/office/drawing/2014/main" xmlns="" id="{BF06CA76-3AD0-4EB1-8B65-52C88004295E}"/>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2" name="PoljeZBesedilom 471">
          <a:extLst>
            <a:ext uri="{FF2B5EF4-FFF2-40B4-BE49-F238E27FC236}">
              <a16:creationId xmlns:a16="http://schemas.microsoft.com/office/drawing/2014/main" xmlns="" id="{22A00683-1B12-48B8-B2A7-B78C508FE10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3" name="PoljeZBesedilom 472">
          <a:extLst>
            <a:ext uri="{FF2B5EF4-FFF2-40B4-BE49-F238E27FC236}">
              <a16:creationId xmlns:a16="http://schemas.microsoft.com/office/drawing/2014/main" xmlns="" id="{54704483-9AA3-4F96-B65B-A8E40E3A8FB2}"/>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4" name="PoljeZBesedilom 473">
          <a:extLst>
            <a:ext uri="{FF2B5EF4-FFF2-40B4-BE49-F238E27FC236}">
              <a16:creationId xmlns:a16="http://schemas.microsoft.com/office/drawing/2014/main" xmlns="" id="{67E56E64-63A4-4BA4-9A0D-D17272D5325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5" name="PoljeZBesedilom 474">
          <a:extLst>
            <a:ext uri="{FF2B5EF4-FFF2-40B4-BE49-F238E27FC236}">
              <a16:creationId xmlns:a16="http://schemas.microsoft.com/office/drawing/2014/main" xmlns="" id="{0ED94E29-C293-406C-A77B-9FF6FE2EA0A9}"/>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6" name="PoljeZBesedilom 475">
          <a:extLst>
            <a:ext uri="{FF2B5EF4-FFF2-40B4-BE49-F238E27FC236}">
              <a16:creationId xmlns:a16="http://schemas.microsoft.com/office/drawing/2014/main" xmlns="" id="{C4F4CCE2-FC8A-4344-8A46-68ED617EE64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7" name="PoljeZBesedilom 476">
          <a:extLst>
            <a:ext uri="{FF2B5EF4-FFF2-40B4-BE49-F238E27FC236}">
              <a16:creationId xmlns:a16="http://schemas.microsoft.com/office/drawing/2014/main" xmlns="" id="{B01D7284-61FA-4E2F-86CB-173A756223CC}"/>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8" name="PoljeZBesedilom 477">
          <a:extLst>
            <a:ext uri="{FF2B5EF4-FFF2-40B4-BE49-F238E27FC236}">
              <a16:creationId xmlns:a16="http://schemas.microsoft.com/office/drawing/2014/main" xmlns="" id="{D35C6E92-6FCE-4B5D-B18A-669FADD9D7E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79" name="PoljeZBesedilom 478">
          <a:extLst>
            <a:ext uri="{FF2B5EF4-FFF2-40B4-BE49-F238E27FC236}">
              <a16:creationId xmlns:a16="http://schemas.microsoft.com/office/drawing/2014/main" xmlns="" id="{2F1BD582-E10C-42A1-9792-4BBFEC289C0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0" name="PoljeZBesedilom 479">
          <a:extLst>
            <a:ext uri="{FF2B5EF4-FFF2-40B4-BE49-F238E27FC236}">
              <a16:creationId xmlns:a16="http://schemas.microsoft.com/office/drawing/2014/main" xmlns="" id="{C9DB80AB-B62A-4989-9506-B034D5820F1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1" name="PoljeZBesedilom 480">
          <a:extLst>
            <a:ext uri="{FF2B5EF4-FFF2-40B4-BE49-F238E27FC236}">
              <a16:creationId xmlns:a16="http://schemas.microsoft.com/office/drawing/2014/main" xmlns="" id="{E3560CDC-4064-48F0-8D26-B08EE71668AF}"/>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2" name="PoljeZBesedilom 481">
          <a:extLst>
            <a:ext uri="{FF2B5EF4-FFF2-40B4-BE49-F238E27FC236}">
              <a16:creationId xmlns:a16="http://schemas.microsoft.com/office/drawing/2014/main" xmlns="" id="{A0469391-0441-4FBD-95DC-932016286A4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3" name="PoljeZBesedilom 482">
          <a:extLst>
            <a:ext uri="{FF2B5EF4-FFF2-40B4-BE49-F238E27FC236}">
              <a16:creationId xmlns:a16="http://schemas.microsoft.com/office/drawing/2014/main" xmlns="" id="{C94FA8E9-EC57-45BC-910A-757AAF635A8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4" name="PoljeZBesedilom 483">
          <a:extLst>
            <a:ext uri="{FF2B5EF4-FFF2-40B4-BE49-F238E27FC236}">
              <a16:creationId xmlns:a16="http://schemas.microsoft.com/office/drawing/2014/main" xmlns="" id="{10CE2601-E85F-4939-B2FC-DC3AE320AB86}"/>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5" name="PoljeZBesedilom 484">
          <a:extLst>
            <a:ext uri="{FF2B5EF4-FFF2-40B4-BE49-F238E27FC236}">
              <a16:creationId xmlns:a16="http://schemas.microsoft.com/office/drawing/2014/main" xmlns="" id="{D9078A25-9179-47BE-8006-45F776593D5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6" name="PoljeZBesedilom 485">
          <a:extLst>
            <a:ext uri="{FF2B5EF4-FFF2-40B4-BE49-F238E27FC236}">
              <a16:creationId xmlns:a16="http://schemas.microsoft.com/office/drawing/2014/main" xmlns="" id="{6B2794A9-CC06-4B66-AE28-1767FB56FC43}"/>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7" name="PoljeZBesedilom 486">
          <a:extLst>
            <a:ext uri="{FF2B5EF4-FFF2-40B4-BE49-F238E27FC236}">
              <a16:creationId xmlns:a16="http://schemas.microsoft.com/office/drawing/2014/main" xmlns="" id="{BB3F81B4-EC7B-4BA8-8F68-2A850E5CDCD1}"/>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8" name="PoljeZBesedilom 487">
          <a:extLst>
            <a:ext uri="{FF2B5EF4-FFF2-40B4-BE49-F238E27FC236}">
              <a16:creationId xmlns:a16="http://schemas.microsoft.com/office/drawing/2014/main" xmlns="" id="{463797E7-9B31-42B2-BC59-373B142A637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89" name="PoljeZBesedilom 488">
          <a:extLst>
            <a:ext uri="{FF2B5EF4-FFF2-40B4-BE49-F238E27FC236}">
              <a16:creationId xmlns:a16="http://schemas.microsoft.com/office/drawing/2014/main" xmlns="" id="{E73ED920-CC25-4CB2-B629-B66C616972E4}"/>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90" name="PoljeZBesedilom 489">
          <a:extLst>
            <a:ext uri="{FF2B5EF4-FFF2-40B4-BE49-F238E27FC236}">
              <a16:creationId xmlns:a16="http://schemas.microsoft.com/office/drawing/2014/main" xmlns="" id="{3BEB32BE-ABBA-42BD-B865-B4CD9B553BA8}"/>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91" name="PoljeZBesedilom 490">
          <a:extLst>
            <a:ext uri="{FF2B5EF4-FFF2-40B4-BE49-F238E27FC236}">
              <a16:creationId xmlns:a16="http://schemas.microsoft.com/office/drawing/2014/main" xmlns="" id="{80CEF620-E026-4F3F-9BB2-CD6E5C50FEA7}"/>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492" name="PoljeZBesedilom 491">
          <a:extLst>
            <a:ext uri="{FF2B5EF4-FFF2-40B4-BE49-F238E27FC236}">
              <a16:creationId xmlns:a16="http://schemas.microsoft.com/office/drawing/2014/main" xmlns="" id="{B9A77A88-BF17-49D3-8FF2-95038BBB555D}"/>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509</xdr:row>
      <xdr:rowOff>0</xdr:rowOff>
    </xdr:from>
    <xdr:ext cx="184731" cy="264560"/>
    <xdr:sp macro="" textlink="">
      <xdr:nvSpPr>
        <xdr:cNvPr id="493" name="PoljeZBesedilom 492">
          <a:extLst>
            <a:ext uri="{FF2B5EF4-FFF2-40B4-BE49-F238E27FC236}">
              <a16:creationId xmlns:a16="http://schemas.microsoft.com/office/drawing/2014/main" xmlns="" id="{F5840F19-C2BA-4331-8861-4E616C797639}"/>
            </a:ext>
          </a:extLst>
        </xdr:cNvPr>
        <xdr:cNvSpPr txBox="1"/>
      </xdr:nvSpPr>
      <xdr:spPr>
        <a:xfrm>
          <a:off x="5234940" y="1986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509</xdr:row>
      <xdr:rowOff>0</xdr:rowOff>
    </xdr:from>
    <xdr:ext cx="184731" cy="264560"/>
    <xdr:sp macro="" textlink="">
      <xdr:nvSpPr>
        <xdr:cNvPr id="494" name="PoljeZBesedilom 493">
          <a:extLst>
            <a:ext uri="{FF2B5EF4-FFF2-40B4-BE49-F238E27FC236}">
              <a16:creationId xmlns:a16="http://schemas.microsoft.com/office/drawing/2014/main" xmlns="" id="{BF693CB1-D512-4718-8465-17FAD369CD87}"/>
            </a:ext>
          </a:extLst>
        </xdr:cNvPr>
        <xdr:cNvSpPr txBox="1"/>
      </xdr:nvSpPr>
      <xdr:spPr>
        <a:xfrm>
          <a:off x="5234940" y="1986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509</xdr:row>
      <xdr:rowOff>0</xdr:rowOff>
    </xdr:from>
    <xdr:ext cx="184731" cy="264560"/>
    <xdr:sp macro="" textlink="">
      <xdr:nvSpPr>
        <xdr:cNvPr id="495" name="PoljeZBesedilom 494">
          <a:extLst>
            <a:ext uri="{FF2B5EF4-FFF2-40B4-BE49-F238E27FC236}">
              <a16:creationId xmlns:a16="http://schemas.microsoft.com/office/drawing/2014/main" xmlns="" id="{26DC842E-99D0-42D1-B40B-F2E8CAB309F9}"/>
            </a:ext>
          </a:extLst>
        </xdr:cNvPr>
        <xdr:cNvSpPr txBox="1"/>
      </xdr:nvSpPr>
      <xdr:spPr>
        <a:xfrm>
          <a:off x="5234940" y="1986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511</xdr:row>
      <xdr:rowOff>0</xdr:rowOff>
    </xdr:from>
    <xdr:ext cx="184731" cy="264560"/>
    <xdr:sp macro="" textlink="">
      <xdr:nvSpPr>
        <xdr:cNvPr id="496" name="PoljeZBesedilom 495">
          <a:extLst>
            <a:ext uri="{FF2B5EF4-FFF2-40B4-BE49-F238E27FC236}">
              <a16:creationId xmlns:a16="http://schemas.microsoft.com/office/drawing/2014/main" xmlns="" id="{F6B60FB9-D89D-4AD2-8445-0F4B79339D86}"/>
            </a:ext>
          </a:extLst>
        </xdr:cNvPr>
        <xdr:cNvSpPr txBox="1"/>
      </xdr:nvSpPr>
      <xdr:spPr>
        <a:xfrm>
          <a:off x="5234940" y="19937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511</xdr:row>
      <xdr:rowOff>0</xdr:rowOff>
    </xdr:from>
    <xdr:ext cx="184731" cy="264560"/>
    <xdr:sp macro="" textlink="">
      <xdr:nvSpPr>
        <xdr:cNvPr id="497" name="PoljeZBesedilom 496">
          <a:extLst>
            <a:ext uri="{FF2B5EF4-FFF2-40B4-BE49-F238E27FC236}">
              <a16:creationId xmlns:a16="http://schemas.microsoft.com/office/drawing/2014/main" xmlns="" id="{BD464372-3725-4CB5-9C2E-9B868B51D0A2}"/>
            </a:ext>
          </a:extLst>
        </xdr:cNvPr>
        <xdr:cNvSpPr txBox="1"/>
      </xdr:nvSpPr>
      <xdr:spPr>
        <a:xfrm>
          <a:off x="5234940" y="19937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511</xdr:row>
      <xdr:rowOff>0</xdr:rowOff>
    </xdr:from>
    <xdr:ext cx="184731" cy="264560"/>
    <xdr:sp macro="" textlink="">
      <xdr:nvSpPr>
        <xdr:cNvPr id="498" name="PoljeZBesedilom 497">
          <a:extLst>
            <a:ext uri="{FF2B5EF4-FFF2-40B4-BE49-F238E27FC236}">
              <a16:creationId xmlns:a16="http://schemas.microsoft.com/office/drawing/2014/main" xmlns="" id="{63997D05-FF5F-4DE4-BD19-939F743BF446}"/>
            </a:ext>
          </a:extLst>
        </xdr:cNvPr>
        <xdr:cNvSpPr txBox="1"/>
      </xdr:nvSpPr>
      <xdr:spPr>
        <a:xfrm>
          <a:off x="5234940" y="19937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515</xdr:row>
      <xdr:rowOff>0</xdr:rowOff>
    </xdr:from>
    <xdr:ext cx="184731" cy="264560"/>
    <xdr:sp macro="" textlink="">
      <xdr:nvSpPr>
        <xdr:cNvPr id="499" name="PoljeZBesedilom 498">
          <a:extLst>
            <a:ext uri="{FF2B5EF4-FFF2-40B4-BE49-F238E27FC236}">
              <a16:creationId xmlns:a16="http://schemas.microsoft.com/office/drawing/2014/main" xmlns="" id="{8EB2F86C-5B78-4C33-8B30-AEFD061B6693}"/>
            </a:ext>
          </a:extLst>
        </xdr:cNvPr>
        <xdr:cNvSpPr txBox="1"/>
      </xdr:nvSpPr>
      <xdr:spPr>
        <a:xfrm>
          <a:off x="5234940" y="2008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515</xdr:row>
      <xdr:rowOff>0</xdr:rowOff>
    </xdr:from>
    <xdr:ext cx="184731" cy="264560"/>
    <xdr:sp macro="" textlink="">
      <xdr:nvSpPr>
        <xdr:cNvPr id="500" name="PoljeZBesedilom 499">
          <a:extLst>
            <a:ext uri="{FF2B5EF4-FFF2-40B4-BE49-F238E27FC236}">
              <a16:creationId xmlns:a16="http://schemas.microsoft.com/office/drawing/2014/main" xmlns="" id="{9DEC095A-03A0-4A9D-9EBC-0A1ECE6582DF}"/>
            </a:ext>
          </a:extLst>
        </xdr:cNvPr>
        <xdr:cNvSpPr txBox="1"/>
      </xdr:nvSpPr>
      <xdr:spPr>
        <a:xfrm>
          <a:off x="5234940" y="2008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515</xdr:row>
      <xdr:rowOff>0</xdr:rowOff>
    </xdr:from>
    <xdr:ext cx="184731" cy="264560"/>
    <xdr:sp macro="" textlink="">
      <xdr:nvSpPr>
        <xdr:cNvPr id="501" name="PoljeZBesedilom 500">
          <a:extLst>
            <a:ext uri="{FF2B5EF4-FFF2-40B4-BE49-F238E27FC236}">
              <a16:creationId xmlns:a16="http://schemas.microsoft.com/office/drawing/2014/main" xmlns="" id="{B79A860F-FC48-4751-913B-6EA234335F98}"/>
            </a:ext>
          </a:extLst>
        </xdr:cNvPr>
        <xdr:cNvSpPr txBox="1"/>
      </xdr:nvSpPr>
      <xdr:spPr>
        <a:xfrm>
          <a:off x="5234940" y="2008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502" name="PoljeZBesedilom 501">
          <a:extLst>
            <a:ext uri="{FF2B5EF4-FFF2-40B4-BE49-F238E27FC236}">
              <a16:creationId xmlns:a16="http://schemas.microsoft.com/office/drawing/2014/main" xmlns="" id="{A33A8FDE-D10B-4E88-A979-2CA3D38B2D20}"/>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503" name="PoljeZBesedilom 502">
          <a:extLst>
            <a:ext uri="{FF2B5EF4-FFF2-40B4-BE49-F238E27FC236}">
              <a16:creationId xmlns:a16="http://schemas.microsoft.com/office/drawing/2014/main" xmlns="" id="{54849DCB-170C-4D97-920E-B89F2A4E8EAA}"/>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507</xdr:row>
      <xdr:rowOff>0</xdr:rowOff>
    </xdr:from>
    <xdr:ext cx="184731" cy="264560"/>
    <xdr:sp macro="" textlink="">
      <xdr:nvSpPr>
        <xdr:cNvPr id="504" name="PoljeZBesedilom 503">
          <a:extLst>
            <a:ext uri="{FF2B5EF4-FFF2-40B4-BE49-F238E27FC236}">
              <a16:creationId xmlns:a16="http://schemas.microsoft.com/office/drawing/2014/main" xmlns="" id="{91B714FF-368D-4994-B0E0-703049FF38D5}"/>
            </a:ext>
          </a:extLst>
        </xdr:cNvPr>
        <xdr:cNvSpPr txBox="1"/>
      </xdr:nvSpPr>
      <xdr:spPr>
        <a:xfrm>
          <a:off x="5234940" y="1979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517</xdr:row>
      <xdr:rowOff>0</xdr:rowOff>
    </xdr:from>
    <xdr:ext cx="184731" cy="264560"/>
    <xdr:sp macro="" textlink="">
      <xdr:nvSpPr>
        <xdr:cNvPr id="505" name="PoljeZBesedilom 504">
          <a:extLst>
            <a:ext uri="{FF2B5EF4-FFF2-40B4-BE49-F238E27FC236}">
              <a16:creationId xmlns:a16="http://schemas.microsoft.com/office/drawing/2014/main" xmlns="" id="{68801E7F-A73C-4F86-BEB9-F5139E47C570}"/>
            </a:ext>
          </a:extLst>
        </xdr:cNvPr>
        <xdr:cNvSpPr txBox="1"/>
      </xdr:nvSpPr>
      <xdr:spPr>
        <a:xfrm>
          <a:off x="5234940" y="20137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517</xdr:row>
      <xdr:rowOff>0</xdr:rowOff>
    </xdr:from>
    <xdr:ext cx="184731" cy="264560"/>
    <xdr:sp macro="" textlink="">
      <xdr:nvSpPr>
        <xdr:cNvPr id="506" name="PoljeZBesedilom 505">
          <a:extLst>
            <a:ext uri="{FF2B5EF4-FFF2-40B4-BE49-F238E27FC236}">
              <a16:creationId xmlns:a16="http://schemas.microsoft.com/office/drawing/2014/main" xmlns="" id="{6AD63BBB-E8EB-4036-8645-5A3B87D72E03}"/>
            </a:ext>
          </a:extLst>
        </xdr:cNvPr>
        <xdr:cNvSpPr txBox="1"/>
      </xdr:nvSpPr>
      <xdr:spPr>
        <a:xfrm>
          <a:off x="5234940" y="20137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07" name="PoljeZBesedilom 506">
          <a:extLst>
            <a:ext uri="{FF2B5EF4-FFF2-40B4-BE49-F238E27FC236}">
              <a16:creationId xmlns:a16="http://schemas.microsoft.com/office/drawing/2014/main" xmlns="" id="{F2D499B7-CF31-47FB-8517-DFB1195FCA6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08" name="PoljeZBesedilom 507">
          <a:extLst>
            <a:ext uri="{FF2B5EF4-FFF2-40B4-BE49-F238E27FC236}">
              <a16:creationId xmlns:a16="http://schemas.microsoft.com/office/drawing/2014/main" xmlns="" id="{473D43EB-1526-4C7A-ADB5-165268668AA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09" name="PoljeZBesedilom 508">
          <a:extLst>
            <a:ext uri="{FF2B5EF4-FFF2-40B4-BE49-F238E27FC236}">
              <a16:creationId xmlns:a16="http://schemas.microsoft.com/office/drawing/2014/main" xmlns="" id="{F4C476E0-B14F-4A7C-A6A8-AB53A4CB7353}"/>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0" name="PoljeZBesedilom 509">
          <a:extLst>
            <a:ext uri="{FF2B5EF4-FFF2-40B4-BE49-F238E27FC236}">
              <a16:creationId xmlns:a16="http://schemas.microsoft.com/office/drawing/2014/main" xmlns="" id="{2F23F83A-94C5-4714-B0BB-433B902982D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1" name="PoljeZBesedilom 510">
          <a:extLst>
            <a:ext uri="{FF2B5EF4-FFF2-40B4-BE49-F238E27FC236}">
              <a16:creationId xmlns:a16="http://schemas.microsoft.com/office/drawing/2014/main" xmlns="" id="{C5548132-B131-46AF-A354-37ECC81DDA56}"/>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2" name="PoljeZBesedilom 511">
          <a:extLst>
            <a:ext uri="{FF2B5EF4-FFF2-40B4-BE49-F238E27FC236}">
              <a16:creationId xmlns:a16="http://schemas.microsoft.com/office/drawing/2014/main" xmlns="" id="{0185FD0B-0DA2-48E8-B92D-C944EC932E02}"/>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3" name="PoljeZBesedilom 512">
          <a:extLst>
            <a:ext uri="{FF2B5EF4-FFF2-40B4-BE49-F238E27FC236}">
              <a16:creationId xmlns:a16="http://schemas.microsoft.com/office/drawing/2014/main" xmlns="" id="{95D246C0-BB61-4C65-BF30-662E7535A87E}"/>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4" name="PoljeZBesedilom 513">
          <a:extLst>
            <a:ext uri="{FF2B5EF4-FFF2-40B4-BE49-F238E27FC236}">
              <a16:creationId xmlns:a16="http://schemas.microsoft.com/office/drawing/2014/main" xmlns="" id="{945192B5-CA75-4976-A9CF-A4C2C5D8C598}"/>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5" name="PoljeZBesedilom 514">
          <a:extLst>
            <a:ext uri="{FF2B5EF4-FFF2-40B4-BE49-F238E27FC236}">
              <a16:creationId xmlns:a16="http://schemas.microsoft.com/office/drawing/2014/main" xmlns="" id="{C012A08B-8A7E-42FA-A32C-77DB1EB86E4B}"/>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6" name="PoljeZBesedilom 515">
          <a:extLst>
            <a:ext uri="{FF2B5EF4-FFF2-40B4-BE49-F238E27FC236}">
              <a16:creationId xmlns:a16="http://schemas.microsoft.com/office/drawing/2014/main" xmlns="" id="{AB7BA528-EABE-4E6C-8824-41C8C2A57BFC}"/>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7" name="PoljeZBesedilom 516">
          <a:extLst>
            <a:ext uri="{FF2B5EF4-FFF2-40B4-BE49-F238E27FC236}">
              <a16:creationId xmlns:a16="http://schemas.microsoft.com/office/drawing/2014/main" xmlns="" id="{946063DE-1A37-4697-B4D7-28938820BD3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8" name="PoljeZBesedilom 517">
          <a:extLst>
            <a:ext uri="{FF2B5EF4-FFF2-40B4-BE49-F238E27FC236}">
              <a16:creationId xmlns:a16="http://schemas.microsoft.com/office/drawing/2014/main" xmlns="" id="{2CF5A3DC-CA19-49E0-85B1-80145F65EABF}"/>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19" name="PoljeZBesedilom 518">
          <a:extLst>
            <a:ext uri="{FF2B5EF4-FFF2-40B4-BE49-F238E27FC236}">
              <a16:creationId xmlns:a16="http://schemas.microsoft.com/office/drawing/2014/main" xmlns="" id="{683F5A87-79A2-4D4B-9561-977E6A72CFA4}"/>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0" name="PoljeZBesedilom 519">
          <a:extLst>
            <a:ext uri="{FF2B5EF4-FFF2-40B4-BE49-F238E27FC236}">
              <a16:creationId xmlns:a16="http://schemas.microsoft.com/office/drawing/2014/main" xmlns="" id="{DCD2F88C-EED3-4260-94AC-148AD8CE3752}"/>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1" name="PoljeZBesedilom 520">
          <a:extLst>
            <a:ext uri="{FF2B5EF4-FFF2-40B4-BE49-F238E27FC236}">
              <a16:creationId xmlns:a16="http://schemas.microsoft.com/office/drawing/2014/main" xmlns="" id="{BA287EDE-8AA9-424A-B67C-126F009E588C}"/>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2" name="PoljeZBesedilom 521">
          <a:extLst>
            <a:ext uri="{FF2B5EF4-FFF2-40B4-BE49-F238E27FC236}">
              <a16:creationId xmlns:a16="http://schemas.microsoft.com/office/drawing/2014/main" xmlns="" id="{9FEE8296-FA0B-405A-BB45-5E7CBED10BCC}"/>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3" name="PoljeZBesedilom 522">
          <a:extLst>
            <a:ext uri="{FF2B5EF4-FFF2-40B4-BE49-F238E27FC236}">
              <a16:creationId xmlns:a16="http://schemas.microsoft.com/office/drawing/2014/main" xmlns="" id="{C813FDCF-DCF5-4CAE-B52D-25E70C3A6F3F}"/>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4" name="PoljeZBesedilom 523">
          <a:extLst>
            <a:ext uri="{FF2B5EF4-FFF2-40B4-BE49-F238E27FC236}">
              <a16:creationId xmlns:a16="http://schemas.microsoft.com/office/drawing/2014/main" xmlns="" id="{FD759232-591F-4793-A2EF-1509D11D2DA3}"/>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5" name="PoljeZBesedilom 524">
          <a:extLst>
            <a:ext uri="{FF2B5EF4-FFF2-40B4-BE49-F238E27FC236}">
              <a16:creationId xmlns:a16="http://schemas.microsoft.com/office/drawing/2014/main" xmlns="" id="{8AD5DB6D-369D-463A-AFDE-66B5DD3EF72E}"/>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6" name="PoljeZBesedilom 525">
          <a:extLst>
            <a:ext uri="{FF2B5EF4-FFF2-40B4-BE49-F238E27FC236}">
              <a16:creationId xmlns:a16="http://schemas.microsoft.com/office/drawing/2014/main" xmlns="" id="{7E8D1606-5913-4C7F-A4AF-0A6F17896DE1}"/>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7" name="PoljeZBesedilom 526">
          <a:extLst>
            <a:ext uri="{FF2B5EF4-FFF2-40B4-BE49-F238E27FC236}">
              <a16:creationId xmlns:a16="http://schemas.microsoft.com/office/drawing/2014/main" xmlns="" id="{604DD8A3-2CCE-4EC2-9BDF-5A87EC8BFC76}"/>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8" name="PoljeZBesedilom 527">
          <a:extLst>
            <a:ext uri="{FF2B5EF4-FFF2-40B4-BE49-F238E27FC236}">
              <a16:creationId xmlns:a16="http://schemas.microsoft.com/office/drawing/2014/main" xmlns="" id="{64FDD517-CA9F-4090-8B36-8DF0E0769F9F}"/>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29" name="PoljeZBesedilom 528">
          <a:extLst>
            <a:ext uri="{FF2B5EF4-FFF2-40B4-BE49-F238E27FC236}">
              <a16:creationId xmlns:a16="http://schemas.microsoft.com/office/drawing/2014/main" xmlns="" id="{B1F05230-D57E-4785-B114-8E398C699DF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0" name="PoljeZBesedilom 529">
          <a:extLst>
            <a:ext uri="{FF2B5EF4-FFF2-40B4-BE49-F238E27FC236}">
              <a16:creationId xmlns:a16="http://schemas.microsoft.com/office/drawing/2014/main" xmlns="" id="{C545BE0D-B626-4D75-8E8A-6209017D22B2}"/>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1" name="PoljeZBesedilom 530">
          <a:extLst>
            <a:ext uri="{FF2B5EF4-FFF2-40B4-BE49-F238E27FC236}">
              <a16:creationId xmlns:a16="http://schemas.microsoft.com/office/drawing/2014/main" xmlns="" id="{D60230C5-C325-43C5-8E0F-E98D1A03C3CD}"/>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2" name="PoljeZBesedilom 531">
          <a:extLst>
            <a:ext uri="{FF2B5EF4-FFF2-40B4-BE49-F238E27FC236}">
              <a16:creationId xmlns:a16="http://schemas.microsoft.com/office/drawing/2014/main" xmlns="" id="{C564C567-199E-4DA1-BCB6-61A56C579FD3}"/>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3" name="PoljeZBesedilom 532">
          <a:extLst>
            <a:ext uri="{FF2B5EF4-FFF2-40B4-BE49-F238E27FC236}">
              <a16:creationId xmlns:a16="http://schemas.microsoft.com/office/drawing/2014/main" xmlns="" id="{FED90440-A0CE-4061-B1BA-AF66DBFF04A8}"/>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4" name="PoljeZBesedilom 533">
          <a:extLst>
            <a:ext uri="{FF2B5EF4-FFF2-40B4-BE49-F238E27FC236}">
              <a16:creationId xmlns:a16="http://schemas.microsoft.com/office/drawing/2014/main" xmlns="" id="{587678A9-1310-4234-AB3D-F3AC62D40175}"/>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5" name="PoljeZBesedilom 534">
          <a:extLst>
            <a:ext uri="{FF2B5EF4-FFF2-40B4-BE49-F238E27FC236}">
              <a16:creationId xmlns:a16="http://schemas.microsoft.com/office/drawing/2014/main" xmlns="" id="{5B2F8D00-49C4-4650-B5B9-1FE4380644D2}"/>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6" name="PoljeZBesedilom 535">
          <a:extLst>
            <a:ext uri="{FF2B5EF4-FFF2-40B4-BE49-F238E27FC236}">
              <a16:creationId xmlns:a16="http://schemas.microsoft.com/office/drawing/2014/main" xmlns="" id="{56E89321-FD57-48C3-96E1-B7DBBBB79691}"/>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7" name="PoljeZBesedilom 536">
          <a:extLst>
            <a:ext uri="{FF2B5EF4-FFF2-40B4-BE49-F238E27FC236}">
              <a16:creationId xmlns:a16="http://schemas.microsoft.com/office/drawing/2014/main" xmlns="" id="{27D923ED-BEE0-4216-8F15-E00842BD97B0}"/>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8" name="PoljeZBesedilom 537">
          <a:extLst>
            <a:ext uri="{FF2B5EF4-FFF2-40B4-BE49-F238E27FC236}">
              <a16:creationId xmlns:a16="http://schemas.microsoft.com/office/drawing/2014/main" xmlns="" id="{B4F4F3A1-CE37-48B7-B0B8-3E5E4A4A0091}"/>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39" name="PoljeZBesedilom 538">
          <a:extLst>
            <a:ext uri="{FF2B5EF4-FFF2-40B4-BE49-F238E27FC236}">
              <a16:creationId xmlns:a16="http://schemas.microsoft.com/office/drawing/2014/main" xmlns="" id="{EA31B40E-C15D-44D1-9C54-305BE5A27C38}"/>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0" name="PoljeZBesedilom 539">
          <a:extLst>
            <a:ext uri="{FF2B5EF4-FFF2-40B4-BE49-F238E27FC236}">
              <a16:creationId xmlns:a16="http://schemas.microsoft.com/office/drawing/2014/main" xmlns="" id="{6C28D469-171E-4CC2-A6EF-4230CFE24D1A}"/>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1" name="PoljeZBesedilom 540">
          <a:extLst>
            <a:ext uri="{FF2B5EF4-FFF2-40B4-BE49-F238E27FC236}">
              <a16:creationId xmlns:a16="http://schemas.microsoft.com/office/drawing/2014/main" xmlns="" id="{A069B2E8-A950-4986-B6C0-E01AF68BF25C}"/>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2" name="PoljeZBesedilom 541">
          <a:extLst>
            <a:ext uri="{FF2B5EF4-FFF2-40B4-BE49-F238E27FC236}">
              <a16:creationId xmlns:a16="http://schemas.microsoft.com/office/drawing/2014/main" xmlns="" id="{E49B82F1-EBF7-448B-B0DD-3E803E39D41D}"/>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3" name="PoljeZBesedilom 542">
          <a:extLst>
            <a:ext uri="{FF2B5EF4-FFF2-40B4-BE49-F238E27FC236}">
              <a16:creationId xmlns:a16="http://schemas.microsoft.com/office/drawing/2014/main" xmlns="" id="{05D5B2D7-6077-4DDA-939A-EF431DCEC240}"/>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4" name="PoljeZBesedilom 543">
          <a:extLst>
            <a:ext uri="{FF2B5EF4-FFF2-40B4-BE49-F238E27FC236}">
              <a16:creationId xmlns:a16="http://schemas.microsoft.com/office/drawing/2014/main" xmlns="" id="{C17047DD-313A-4680-A225-CB304013204D}"/>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5" name="PoljeZBesedilom 544">
          <a:extLst>
            <a:ext uri="{FF2B5EF4-FFF2-40B4-BE49-F238E27FC236}">
              <a16:creationId xmlns:a16="http://schemas.microsoft.com/office/drawing/2014/main" xmlns="" id="{80F7A9BC-3BD2-45F8-9F56-A40933A35F72}"/>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6" name="PoljeZBesedilom 545">
          <a:extLst>
            <a:ext uri="{FF2B5EF4-FFF2-40B4-BE49-F238E27FC236}">
              <a16:creationId xmlns:a16="http://schemas.microsoft.com/office/drawing/2014/main" xmlns="" id="{1A5C82EC-B42C-4D3C-B43D-E358288F11D6}"/>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7" name="PoljeZBesedilom 546">
          <a:extLst>
            <a:ext uri="{FF2B5EF4-FFF2-40B4-BE49-F238E27FC236}">
              <a16:creationId xmlns:a16="http://schemas.microsoft.com/office/drawing/2014/main" xmlns="" id="{EA7F5E4E-EE3B-4E86-A333-D9DFACB47BF0}"/>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48" name="PoljeZBesedilom 547">
          <a:extLst>
            <a:ext uri="{FF2B5EF4-FFF2-40B4-BE49-F238E27FC236}">
              <a16:creationId xmlns:a16="http://schemas.microsoft.com/office/drawing/2014/main" xmlns="" id="{17468E34-DB23-4125-B553-DBF38AC0CCCB}"/>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565</xdr:row>
      <xdr:rowOff>0</xdr:rowOff>
    </xdr:from>
    <xdr:ext cx="184731" cy="264560"/>
    <xdr:sp macro="" textlink="">
      <xdr:nvSpPr>
        <xdr:cNvPr id="549" name="PoljeZBesedilom 548">
          <a:extLst>
            <a:ext uri="{FF2B5EF4-FFF2-40B4-BE49-F238E27FC236}">
              <a16:creationId xmlns:a16="http://schemas.microsoft.com/office/drawing/2014/main" xmlns="" id="{85DB2AE7-18CC-4E66-B8F9-705A2EF5D449}"/>
            </a:ext>
          </a:extLst>
        </xdr:cNvPr>
        <xdr:cNvSpPr txBox="1"/>
      </xdr:nvSpPr>
      <xdr:spPr>
        <a:xfrm>
          <a:off x="5234940" y="2167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565</xdr:row>
      <xdr:rowOff>0</xdr:rowOff>
    </xdr:from>
    <xdr:ext cx="184731" cy="264560"/>
    <xdr:sp macro="" textlink="">
      <xdr:nvSpPr>
        <xdr:cNvPr id="550" name="PoljeZBesedilom 549">
          <a:extLst>
            <a:ext uri="{FF2B5EF4-FFF2-40B4-BE49-F238E27FC236}">
              <a16:creationId xmlns:a16="http://schemas.microsoft.com/office/drawing/2014/main" xmlns="" id="{9F71EA2F-77F2-4F20-87B4-D2735E84CADF}"/>
            </a:ext>
          </a:extLst>
        </xdr:cNvPr>
        <xdr:cNvSpPr txBox="1"/>
      </xdr:nvSpPr>
      <xdr:spPr>
        <a:xfrm>
          <a:off x="5234940" y="2167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558</xdr:row>
      <xdr:rowOff>0</xdr:rowOff>
    </xdr:from>
    <xdr:ext cx="184731" cy="264560"/>
    <xdr:sp macro="" textlink="">
      <xdr:nvSpPr>
        <xdr:cNvPr id="551" name="PoljeZBesedilom 550">
          <a:extLst>
            <a:ext uri="{FF2B5EF4-FFF2-40B4-BE49-F238E27FC236}">
              <a16:creationId xmlns:a16="http://schemas.microsoft.com/office/drawing/2014/main" xmlns="" id="{F2E680C9-F4E1-44DA-BFEC-C37EBE9FB7CC}"/>
            </a:ext>
          </a:extLst>
        </xdr:cNvPr>
        <xdr:cNvSpPr txBox="1"/>
      </xdr:nvSpPr>
      <xdr:spPr>
        <a:xfrm>
          <a:off x="5234940" y="215097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567</xdr:row>
      <xdr:rowOff>0</xdr:rowOff>
    </xdr:from>
    <xdr:ext cx="184731" cy="264560"/>
    <xdr:sp macro="" textlink="">
      <xdr:nvSpPr>
        <xdr:cNvPr id="552" name="PoljeZBesedilom 551">
          <a:extLst>
            <a:ext uri="{FF2B5EF4-FFF2-40B4-BE49-F238E27FC236}">
              <a16:creationId xmlns:a16="http://schemas.microsoft.com/office/drawing/2014/main" xmlns="" id="{2D00670F-0FF2-40BC-9615-10A962510229}"/>
            </a:ext>
          </a:extLst>
        </xdr:cNvPr>
        <xdr:cNvSpPr txBox="1"/>
      </xdr:nvSpPr>
      <xdr:spPr>
        <a:xfrm>
          <a:off x="5234940" y="2171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567</xdr:row>
      <xdr:rowOff>0</xdr:rowOff>
    </xdr:from>
    <xdr:ext cx="184731" cy="264560"/>
    <xdr:sp macro="" textlink="">
      <xdr:nvSpPr>
        <xdr:cNvPr id="553" name="PoljeZBesedilom 552">
          <a:extLst>
            <a:ext uri="{FF2B5EF4-FFF2-40B4-BE49-F238E27FC236}">
              <a16:creationId xmlns:a16="http://schemas.microsoft.com/office/drawing/2014/main" xmlns="" id="{9CDA5406-CADA-4214-A19B-E6CE9A0533C0}"/>
            </a:ext>
          </a:extLst>
        </xdr:cNvPr>
        <xdr:cNvSpPr txBox="1"/>
      </xdr:nvSpPr>
      <xdr:spPr>
        <a:xfrm>
          <a:off x="5234940" y="2171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651</xdr:row>
      <xdr:rowOff>0</xdr:rowOff>
    </xdr:from>
    <xdr:ext cx="184731" cy="264560"/>
    <xdr:sp macro="" textlink="">
      <xdr:nvSpPr>
        <xdr:cNvPr id="554" name="PoljeZBesedilom 553">
          <a:extLst>
            <a:ext uri="{FF2B5EF4-FFF2-40B4-BE49-F238E27FC236}">
              <a16:creationId xmlns:a16="http://schemas.microsoft.com/office/drawing/2014/main" xmlns="" id="{F097C08A-F80C-4740-98FF-E791B38E4CBE}"/>
            </a:ext>
          </a:extLst>
        </xdr:cNvPr>
        <xdr:cNvSpPr txBox="1"/>
      </xdr:nvSpPr>
      <xdr:spPr>
        <a:xfrm>
          <a:off x="5234940" y="24886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651</xdr:row>
      <xdr:rowOff>0</xdr:rowOff>
    </xdr:from>
    <xdr:ext cx="184731" cy="264560"/>
    <xdr:sp macro="" textlink="">
      <xdr:nvSpPr>
        <xdr:cNvPr id="555" name="PoljeZBesedilom 554">
          <a:extLst>
            <a:ext uri="{FF2B5EF4-FFF2-40B4-BE49-F238E27FC236}">
              <a16:creationId xmlns:a16="http://schemas.microsoft.com/office/drawing/2014/main" xmlns="" id="{36161E51-A90A-463F-91F9-20B78E443530}"/>
            </a:ext>
          </a:extLst>
        </xdr:cNvPr>
        <xdr:cNvSpPr txBox="1"/>
      </xdr:nvSpPr>
      <xdr:spPr>
        <a:xfrm>
          <a:off x="5234940" y="24886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651</xdr:row>
      <xdr:rowOff>0</xdr:rowOff>
    </xdr:from>
    <xdr:ext cx="184731" cy="264560"/>
    <xdr:sp macro="" textlink="">
      <xdr:nvSpPr>
        <xdr:cNvPr id="556" name="PoljeZBesedilom 555">
          <a:extLst>
            <a:ext uri="{FF2B5EF4-FFF2-40B4-BE49-F238E27FC236}">
              <a16:creationId xmlns:a16="http://schemas.microsoft.com/office/drawing/2014/main" xmlns="" id="{81939C5C-1A91-45B6-87CD-613493D5B13E}"/>
            </a:ext>
          </a:extLst>
        </xdr:cNvPr>
        <xdr:cNvSpPr txBox="1"/>
      </xdr:nvSpPr>
      <xdr:spPr>
        <a:xfrm>
          <a:off x="5234940" y="24886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651</xdr:row>
      <xdr:rowOff>0</xdr:rowOff>
    </xdr:from>
    <xdr:ext cx="184731" cy="264560"/>
    <xdr:sp macro="" textlink="">
      <xdr:nvSpPr>
        <xdr:cNvPr id="557" name="PoljeZBesedilom 556">
          <a:extLst>
            <a:ext uri="{FF2B5EF4-FFF2-40B4-BE49-F238E27FC236}">
              <a16:creationId xmlns:a16="http://schemas.microsoft.com/office/drawing/2014/main" xmlns="" id="{18ED8C13-F4FE-4307-86C2-F8945F4C4596}"/>
            </a:ext>
          </a:extLst>
        </xdr:cNvPr>
        <xdr:cNvSpPr txBox="1"/>
      </xdr:nvSpPr>
      <xdr:spPr>
        <a:xfrm>
          <a:off x="5234940" y="24886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58" name="PoljeZBesedilom 557">
          <a:extLst>
            <a:ext uri="{FF2B5EF4-FFF2-40B4-BE49-F238E27FC236}">
              <a16:creationId xmlns:a16="http://schemas.microsoft.com/office/drawing/2014/main" xmlns="" id="{0AE4B463-24F5-43A1-BB2A-3E85CC53006D}"/>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59" name="PoljeZBesedilom 558">
          <a:extLst>
            <a:ext uri="{FF2B5EF4-FFF2-40B4-BE49-F238E27FC236}">
              <a16:creationId xmlns:a16="http://schemas.microsoft.com/office/drawing/2014/main" xmlns="" id="{06D03A0B-775B-4AED-BCBD-F4499B8E03D7}"/>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0" name="PoljeZBesedilom 559">
          <a:extLst>
            <a:ext uri="{FF2B5EF4-FFF2-40B4-BE49-F238E27FC236}">
              <a16:creationId xmlns:a16="http://schemas.microsoft.com/office/drawing/2014/main" xmlns="" id="{C6F363C0-4A5A-4EFF-A42E-70C522769657}"/>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1" name="PoljeZBesedilom 560">
          <a:extLst>
            <a:ext uri="{FF2B5EF4-FFF2-40B4-BE49-F238E27FC236}">
              <a16:creationId xmlns:a16="http://schemas.microsoft.com/office/drawing/2014/main" xmlns="" id="{C5E4C36A-4DAE-4D6C-ADD0-7615FC24170B}"/>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2" name="PoljeZBesedilom 561">
          <a:extLst>
            <a:ext uri="{FF2B5EF4-FFF2-40B4-BE49-F238E27FC236}">
              <a16:creationId xmlns:a16="http://schemas.microsoft.com/office/drawing/2014/main" xmlns="" id="{267FF7B5-74B7-49F9-A974-4E23B4A9B473}"/>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3" name="PoljeZBesedilom 562">
          <a:extLst>
            <a:ext uri="{FF2B5EF4-FFF2-40B4-BE49-F238E27FC236}">
              <a16:creationId xmlns:a16="http://schemas.microsoft.com/office/drawing/2014/main" xmlns="" id="{D4190170-074B-4E1F-B1E6-AE70B2412A45}"/>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4" name="PoljeZBesedilom 563">
          <a:extLst>
            <a:ext uri="{FF2B5EF4-FFF2-40B4-BE49-F238E27FC236}">
              <a16:creationId xmlns:a16="http://schemas.microsoft.com/office/drawing/2014/main" xmlns="" id="{9C739A62-7610-4966-B148-3FABA7CE7C88}"/>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669</xdr:row>
      <xdr:rowOff>0</xdr:rowOff>
    </xdr:from>
    <xdr:ext cx="184731" cy="264560"/>
    <xdr:sp macro="" textlink="">
      <xdr:nvSpPr>
        <xdr:cNvPr id="565" name="PoljeZBesedilom 564">
          <a:extLst>
            <a:ext uri="{FF2B5EF4-FFF2-40B4-BE49-F238E27FC236}">
              <a16:creationId xmlns:a16="http://schemas.microsoft.com/office/drawing/2014/main" xmlns="" id="{E06E5843-ED14-4B7D-A5A1-F87F0D4F0BCC}"/>
            </a:ext>
          </a:extLst>
        </xdr:cNvPr>
        <xdr:cNvSpPr txBox="1"/>
      </xdr:nvSpPr>
      <xdr:spPr>
        <a:xfrm>
          <a:off x="5234940" y="25510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686</xdr:row>
      <xdr:rowOff>0</xdr:rowOff>
    </xdr:from>
    <xdr:ext cx="184731" cy="264560"/>
    <xdr:sp macro="" textlink="">
      <xdr:nvSpPr>
        <xdr:cNvPr id="566" name="PoljeZBesedilom 565">
          <a:extLst>
            <a:ext uri="{FF2B5EF4-FFF2-40B4-BE49-F238E27FC236}">
              <a16:creationId xmlns:a16="http://schemas.microsoft.com/office/drawing/2014/main" xmlns="" id="{E02D946A-9912-4471-9996-B6D8C03587E9}"/>
            </a:ext>
          </a:extLst>
        </xdr:cNvPr>
        <xdr:cNvSpPr txBox="1"/>
      </xdr:nvSpPr>
      <xdr:spPr>
        <a:xfrm>
          <a:off x="5234940" y="260367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686</xdr:row>
      <xdr:rowOff>0</xdr:rowOff>
    </xdr:from>
    <xdr:ext cx="184731" cy="264560"/>
    <xdr:sp macro="" textlink="">
      <xdr:nvSpPr>
        <xdr:cNvPr id="567" name="PoljeZBesedilom 566">
          <a:extLst>
            <a:ext uri="{FF2B5EF4-FFF2-40B4-BE49-F238E27FC236}">
              <a16:creationId xmlns:a16="http://schemas.microsoft.com/office/drawing/2014/main" xmlns="" id="{5DCB282F-B524-4524-9E21-1F2D5F615DF8}"/>
            </a:ext>
          </a:extLst>
        </xdr:cNvPr>
        <xdr:cNvSpPr txBox="1"/>
      </xdr:nvSpPr>
      <xdr:spPr>
        <a:xfrm>
          <a:off x="5234940" y="260367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686</xdr:row>
      <xdr:rowOff>0</xdr:rowOff>
    </xdr:from>
    <xdr:ext cx="184731" cy="264560"/>
    <xdr:sp macro="" textlink="">
      <xdr:nvSpPr>
        <xdr:cNvPr id="568" name="PoljeZBesedilom 567">
          <a:extLst>
            <a:ext uri="{FF2B5EF4-FFF2-40B4-BE49-F238E27FC236}">
              <a16:creationId xmlns:a16="http://schemas.microsoft.com/office/drawing/2014/main" xmlns="" id="{C937D0BD-18C9-4F67-9D6A-95A19EE03BB1}"/>
            </a:ext>
          </a:extLst>
        </xdr:cNvPr>
        <xdr:cNvSpPr txBox="1"/>
      </xdr:nvSpPr>
      <xdr:spPr>
        <a:xfrm>
          <a:off x="5234940" y="260367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686</xdr:row>
      <xdr:rowOff>0</xdr:rowOff>
    </xdr:from>
    <xdr:ext cx="184731" cy="264560"/>
    <xdr:sp macro="" textlink="">
      <xdr:nvSpPr>
        <xdr:cNvPr id="569" name="PoljeZBesedilom 568">
          <a:extLst>
            <a:ext uri="{FF2B5EF4-FFF2-40B4-BE49-F238E27FC236}">
              <a16:creationId xmlns:a16="http://schemas.microsoft.com/office/drawing/2014/main" xmlns="" id="{5523BFE8-9BFB-4365-9871-4DDCADD01C4B}"/>
            </a:ext>
          </a:extLst>
        </xdr:cNvPr>
        <xdr:cNvSpPr txBox="1"/>
      </xdr:nvSpPr>
      <xdr:spPr>
        <a:xfrm>
          <a:off x="5234940" y="260367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709</xdr:row>
      <xdr:rowOff>0</xdr:rowOff>
    </xdr:from>
    <xdr:ext cx="184731" cy="264560"/>
    <xdr:sp macro="" textlink="">
      <xdr:nvSpPr>
        <xdr:cNvPr id="570" name="PoljeZBesedilom 569">
          <a:extLst>
            <a:ext uri="{FF2B5EF4-FFF2-40B4-BE49-F238E27FC236}">
              <a16:creationId xmlns:a16="http://schemas.microsoft.com/office/drawing/2014/main" xmlns="" id="{477EE8FC-E324-40DA-B8C1-32DEAC1D3961}"/>
            </a:ext>
          </a:extLst>
        </xdr:cNvPr>
        <xdr:cNvSpPr txBox="1"/>
      </xdr:nvSpPr>
      <xdr:spPr>
        <a:xfrm>
          <a:off x="5234940" y="26635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709</xdr:row>
      <xdr:rowOff>0</xdr:rowOff>
    </xdr:from>
    <xdr:ext cx="184731" cy="264560"/>
    <xdr:sp macro="" textlink="">
      <xdr:nvSpPr>
        <xdr:cNvPr id="571" name="PoljeZBesedilom 570">
          <a:extLst>
            <a:ext uri="{FF2B5EF4-FFF2-40B4-BE49-F238E27FC236}">
              <a16:creationId xmlns:a16="http://schemas.microsoft.com/office/drawing/2014/main" xmlns="" id="{1241E509-1723-44FE-B28A-FBE471E2B16B}"/>
            </a:ext>
          </a:extLst>
        </xdr:cNvPr>
        <xdr:cNvSpPr txBox="1"/>
      </xdr:nvSpPr>
      <xdr:spPr>
        <a:xfrm>
          <a:off x="5234940" y="26635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709</xdr:row>
      <xdr:rowOff>0</xdr:rowOff>
    </xdr:from>
    <xdr:ext cx="184731" cy="264560"/>
    <xdr:sp macro="" textlink="">
      <xdr:nvSpPr>
        <xdr:cNvPr id="572" name="PoljeZBesedilom 571">
          <a:extLst>
            <a:ext uri="{FF2B5EF4-FFF2-40B4-BE49-F238E27FC236}">
              <a16:creationId xmlns:a16="http://schemas.microsoft.com/office/drawing/2014/main" xmlns="" id="{722B6CA6-9A5E-4A9A-818B-1AD4F68F51EE}"/>
            </a:ext>
          </a:extLst>
        </xdr:cNvPr>
        <xdr:cNvSpPr txBox="1"/>
      </xdr:nvSpPr>
      <xdr:spPr>
        <a:xfrm>
          <a:off x="5234940" y="26635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709</xdr:row>
      <xdr:rowOff>0</xdr:rowOff>
    </xdr:from>
    <xdr:ext cx="184731" cy="264560"/>
    <xdr:sp macro="" textlink="">
      <xdr:nvSpPr>
        <xdr:cNvPr id="573" name="PoljeZBesedilom 572">
          <a:extLst>
            <a:ext uri="{FF2B5EF4-FFF2-40B4-BE49-F238E27FC236}">
              <a16:creationId xmlns:a16="http://schemas.microsoft.com/office/drawing/2014/main" xmlns="" id="{C5C510C7-131F-4DF1-A3EF-455990B4AF09}"/>
            </a:ext>
          </a:extLst>
        </xdr:cNvPr>
        <xdr:cNvSpPr txBox="1"/>
      </xdr:nvSpPr>
      <xdr:spPr>
        <a:xfrm>
          <a:off x="5234940" y="26635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719</xdr:row>
      <xdr:rowOff>0</xdr:rowOff>
    </xdr:from>
    <xdr:ext cx="184731" cy="264560"/>
    <xdr:sp macro="" textlink="">
      <xdr:nvSpPr>
        <xdr:cNvPr id="574" name="PoljeZBesedilom 573">
          <a:extLst>
            <a:ext uri="{FF2B5EF4-FFF2-40B4-BE49-F238E27FC236}">
              <a16:creationId xmlns:a16="http://schemas.microsoft.com/office/drawing/2014/main" xmlns="" id="{244A4E36-867F-42D4-B529-897828A7DE6F}"/>
            </a:ext>
          </a:extLst>
        </xdr:cNvPr>
        <xdr:cNvSpPr txBox="1"/>
      </xdr:nvSpPr>
      <xdr:spPr>
        <a:xfrm>
          <a:off x="5234940" y="270563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719</xdr:row>
      <xdr:rowOff>0</xdr:rowOff>
    </xdr:from>
    <xdr:ext cx="184731" cy="264560"/>
    <xdr:sp macro="" textlink="">
      <xdr:nvSpPr>
        <xdr:cNvPr id="575" name="PoljeZBesedilom 574">
          <a:extLst>
            <a:ext uri="{FF2B5EF4-FFF2-40B4-BE49-F238E27FC236}">
              <a16:creationId xmlns:a16="http://schemas.microsoft.com/office/drawing/2014/main" xmlns="" id="{DD9BE731-F257-450E-B72E-33A26C0825C5}"/>
            </a:ext>
          </a:extLst>
        </xdr:cNvPr>
        <xdr:cNvSpPr txBox="1"/>
      </xdr:nvSpPr>
      <xdr:spPr>
        <a:xfrm>
          <a:off x="5234940" y="270563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757</xdr:row>
      <xdr:rowOff>0</xdr:rowOff>
    </xdr:from>
    <xdr:ext cx="184731" cy="264560"/>
    <xdr:sp macro="" textlink="">
      <xdr:nvSpPr>
        <xdr:cNvPr id="576" name="PoljeZBesedilom 575">
          <a:extLst>
            <a:ext uri="{FF2B5EF4-FFF2-40B4-BE49-F238E27FC236}">
              <a16:creationId xmlns:a16="http://schemas.microsoft.com/office/drawing/2014/main" xmlns="" id="{78433869-0F18-4C38-B167-736746F21512}"/>
            </a:ext>
          </a:extLst>
        </xdr:cNvPr>
        <xdr:cNvSpPr txBox="1"/>
      </xdr:nvSpPr>
      <xdr:spPr>
        <a:xfrm>
          <a:off x="5234940" y="28899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757</xdr:row>
      <xdr:rowOff>0</xdr:rowOff>
    </xdr:from>
    <xdr:ext cx="184731" cy="264560"/>
    <xdr:sp macro="" textlink="">
      <xdr:nvSpPr>
        <xdr:cNvPr id="577" name="PoljeZBesedilom 576">
          <a:extLst>
            <a:ext uri="{FF2B5EF4-FFF2-40B4-BE49-F238E27FC236}">
              <a16:creationId xmlns:a16="http://schemas.microsoft.com/office/drawing/2014/main" xmlns="" id="{B2F399CB-5755-46B8-A3F3-D5B4BCA68130}"/>
            </a:ext>
          </a:extLst>
        </xdr:cNvPr>
        <xdr:cNvSpPr txBox="1"/>
      </xdr:nvSpPr>
      <xdr:spPr>
        <a:xfrm>
          <a:off x="5234940" y="288996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23</xdr:row>
      <xdr:rowOff>0</xdr:rowOff>
    </xdr:from>
    <xdr:ext cx="184731" cy="264560"/>
    <xdr:sp macro="" textlink="">
      <xdr:nvSpPr>
        <xdr:cNvPr id="578" name="PoljeZBesedilom 577">
          <a:extLst>
            <a:ext uri="{FF2B5EF4-FFF2-40B4-BE49-F238E27FC236}">
              <a16:creationId xmlns:a16="http://schemas.microsoft.com/office/drawing/2014/main" xmlns="" id="{445A8ED9-CD26-4D33-AD16-08F377B207EF}"/>
            </a:ext>
          </a:extLst>
        </xdr:cNvPr>
        <xdr:cNvSpPr txBox="1"/>
      </xdr:nvSpPr>
      <xdr:spPr>
        <a:xfrm>
          <a:off x="5234940" y="50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23</xdr:row>
      <xdr:rowOff>0</xdr:rowOff>
    </xdr:from>
    <xdr:ext cx="184731" cy="264560"/>
    <xdr:sp macro="" textlink="">
      <xdr:nvSpPr>
        <xdr:cNvPr id="579" name="PoljeZBesedilom 578">
          <a:extLst>
            <a:ext uri="{FF2B5EF4-FFF2-40B4-BE49-F238E27FC236}">
              <a16:creationId xmlns:a16="http://schemas.microsoft.com/office/drawing/2014/main" xmlns="" id="{67E00E72-7C48-4FEF-BA05-0B93C6667D9A}"/>
            </a:ext>
          </a:extLst>
        </xdr:cNvPr>
        <xdr:cNvSpPr txBox="1"/>
      </xdr:nvSpPr>
      <xdr:spPr>
        <a:xfrm>
          <a:off x="5234940" y="50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25</xdr:row>
      <xdr:rowOff>0</xdr:rowOff>
    </xdr:from>
    <xdr:ext cx="184731" cy="264560"/>
    <xdr:sp macro="" textlink="">
      <xdr:nvSpPr>
        <xdr:cNvPr id="580" name="PoljeZBesedilom 579">
          <a:extLst>
            <a:ext uri="{FF2B5EF4-FFF2-40B4-BE49-F238E27FC236}">
              <a16:creationId xmlns:a16="http://schemas.microsoft.com/office/drawing/2014/main" xmlns="" id="{19BB065E-FE93-4DF0-80CE-CBCDD652BEFC}"/>
            </a:ext>
          </a:extLst>
        </xdr:cNvPr>
        <xdr:cNvSpPr txBox="1"/>
      </xdr:nvSpPr>
      <xdr:spPr>
        <a:xfrm>
          <a:off x="5234940" y="5661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25</xdr:row>
      <xdr:rowOff>0</xdr:rowOff>
    </xdr:from>
    <xdr:ext cx="184731" cy="264560"/>
    <xdr:sp macro="" textlink="">
      <xdr:nvSpPr>
        <xdr:cNvPr id="581" name="PoljeZBesedilom 580">
          <a:extLst>
            <a:ext uri="{FF2B5EF4-FFF2-40B4-BE49-F238E27FC236}">
              <a16:creationId xmlns:a16="http://schemas.microsoft.com/office/drawing/2014/main" xmlns="" id="{790CEFDD-1E33-4D64-A516-506E91A64AFD}"/>
            </a:ext>
          </a:extLst>
        </xdr:cNvPr>
        <xdr:cNvSpPr txBox="1"/>
      </xdr:nvSpPr>
      <xdr:spPr>
        <a:xfrm>
          <a:off x="5234940" y="5661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27</xdr:row>
      <xdr:rowOff>0</xdr:rowOff>
    </xdr:from>
    <xdr:ext cx="184731" cy="264560"/>
    <xdr:sp macro="" textlink="">
      <xdr:nvSpPr>
        <xdr:cNvPr id="582" name="PoljeZBesedilom 581">
          <a:extLst>
            <a:ext uri="{FF2B5EF4-FFF2-40B4-BE49-F238E27FC236}">
              <a16:creationId xmlns:a16="http://schemas.microsoft.com/office/drawing/2014/main" xmlns="" id="{7059B3F5-E694-415B-983F-0A784B85CDBD}"/>
            </a:ext>
          </a:extLst>
        </xdr:cNvPr>
        <xdr:cNvSpPr txBox="1"/>
      </xdr:nvSpPr>
      <xdr:spPr>
        <a:xfrm>
          <a:off x="5234940" y="6225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27</xdr:row>
      <xdr:rowOff>0</xdr:rowOff>
    </xdr:from>
    <xdr:ext cx="184731" cy="264560"/>
    <xdr:sp macro="" textlink="">
      <xdr:nvSpPr>
        <xdr:cNvPr id="583" name="PoljeZBesedilom 582">
          <a:extLst>
            <a:ext uri="{FF2B5EF4-FFF2-40B4-BE49-F238E27FC236}">
              <a16:creationId xmlns:a16="http://schemas.microsoft.com/office/drawing/2014/main" xmlns="" id="{26F40BD0-2C2A-40DD-A2E8-F9EC4BF15A90}"/>
            </a:ext>
          </a:extLst>
        </xdr:cNvPr>
        <xdr:cNvSpPr txBox="1"/>
      </xdr:nvSpPr>
      <xdr:spPr>
        <a:xfrm>
          <a:off x="5234940" y="6225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29</xdr:row>
      <xdr:rowOff>0</xdr:rowOff>
    </xdr:from>
    <xdr:ext cx="184731" cy="264560"/>
    <xdr:sp macro="" textlink="">
      <xdr:nvSpPr>
        <xdr:cNvPr id="584" name="PoljeZBesedilom 583">
          <a:extLst>
            <a:ext uri="{FF2B5EF4-FFF2-40B4-BE49-F238E27FC236}">
              <a16:creationId xmlns:a16="http://schemas.microsoft.com/office/drawing/2014/main" xmlns="" id="{24667223-05EF-4AB3-97B2-E85AF5AB9D94}"/>
            </a:ext>
          </a:extLst>
        </xdr:cNvPr>
        <xdr:cNvSpPr txBox="1"/>
      </xdr:nvSpPr>
      <xdr:spPr>
        <a:xfrm>
          <a:off x="5234940" y="678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29</xdr:row>
      <xdr:rowOff>0</xdr:rowOff>
    </xdr:from>
    <xdr:ext cx="184731" cy="264560"/>
    <xdr:sp macro="" textlink="">
      <xdr:nvSpPr>
        <xdr:cNvPr id="585" name="PoljeZBesedilom 584">
          <a:extLst>
            <a:ext uri="{FF2B5EF4-FFF2-40B4-BE49-F238E27FC236}">
              <a16:creationId xmlns:a16="http://schemas.microsoft.com/office/drawing/2014/main" xmlns="" id="{695DE191-F1EF-42C4-8683-ACE172A7B941}"/>
            </a:ext>
          </a:extLst>
        </xdr:cNvPr>
        <xdr:cNvSpPr txBox="1"/>
      </xdr:nvSpPr>
      <xdr:spPr>
        <a:xfrm>
          <a:off x="5234940" y="678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xdr:row>
      <xdr:rowOff>0</xdr:rowOff>
    </xdr:from>
    <xdr:ext cx="184731" cy="264560"/>
    <xdr:sp macro="" textlink="">
      <xdr:nvSpPr>
        <xdr:cNvPr id="586" name="PoljeZBesedilom 585">
          <a:extLst>
            <a:ext uri="{FF2B5EF4-FFF2-40B4-BE49-F238E27FC236}">
              <a16:creationId xmlns:a16="http://schemas.microsoft.com/office/drawing/2014/main" xmlns="" id="{425967C6-180B-4A4A-A8C0-A1F4D9649B31}"/>
            </a:ext>
          </a:extLst>
        </xdr:cNvPr>
        <xdr:cNvSpPr txBox="1"/>
      </xdr:nvSpPr>
      <xdr:spPr>
        <a:xfrm>
          <a:off x="523494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xdr:row>
      <xdr:rowOff>0</xdr:rowOff>
    </xdr:from>
    <xdr:ext cx="184731" cy="264560"/>
    <xdr:sp macro="" textlink="">
      <xdr:nvSpPr>
        <xdr:cNvPr id="587" name="PoljeZBesedilom 586">
          <a:extLst>
            <a:ext uri="{FF2B5EF4-FFF2-40B4-BE49-F238E27FC236}">
              <a16:creationId xmlns:a16="http://schemas.microsoft.com/office/drawing/2014/main" xmlns="" id="{C24FF41B-D228-4289-BDBC-D4BBB423C496}"/>
            </a:ext>
          </a:extLst>
        </xdr:cNvPr>
        <xdr:cNvSpPr txBox="1"/>
      </xdr:nvSpPr>
      <xdr:spPr>
        <a:xfrm>
          <a:off x="523494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31</xdr:row>
      <xdr:rowOff>0</xdr:rowOff>
    </xdr:from>
    <xdr:ext cx="184731" cy="264560"/>
    <xdr:sp macro="" textlink="">
      <xdr:nvSpPr>
        <xdr:cNvPr id="588" name="PoljeZBesedilom 587">
          <a:extLst>
            <a:ext uri="{FF2B5EF4-FFF2-40B4-BE49-F238E27FC236}">
              <a16:creationId xmlns:a16="http://schemas.microsoft.com/office/drawing/2014/main" xmlns="" id="{7E1D3CF9-0B51-4FE0-B0A2-78664C718DC6}"/>
            </a:ext>
          </a:extLst>
        </xdr:cNvPr>
        <xdr:cNvSpPr txBox="1"/>
      </xdr:nvSpPr>
      <xdr:spPr>
        <a:xfrm>
          <a:off x="523494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31</xdr:row>
      <xdr:rowOff>0</xdr:rowOff>
    </xdr:from>
    <xdr:ext cx="184731" cy="264560"/>
    <xdr:sp macro="" textlink="">
      <xdr:nvSpPr>
        <xdr:cNvPr id="589" name="PoljeZBesedilom 588">
          <a:extLst>
            <a:ext uri="{FF2B5EF4-FFF2-40B4-BE49-F238E27FC236}">
              <a16:creationId xmlns:a16="http://schemas.microsoft.com/office/drawing/2014/main" xmlns="" id="{319BEE29-E478-48A0-9E62-6B60528B4110}"/>
            </a:ext>
          </a:extLst>
        </xdr:cNvPr>
        <xdr:cNvSpPr txBox="1"/>
      </xdr:nvSpPr>
      <xdr:spPr>
        <a:xfrm>
          <a:off x="523494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xdr:row>
      <xdr:rowOff>0</xdr:rowOff>
    </xdr:from>
    <xdr:ext cx="184731" cy="264560"/>
    <xdr:sp macro="" textlink="">
      <xdr:nvSpPr>
        <xdr:cNvPr id="590" name="PoljeZBesedilom 589">
          <a:extLst>
            <a:ext uri="{FF2B5EF4-FFF2-40B4-BE49-F238E27FC236}">
              <a16:creationId xmlns:a16="http://schemas.microsoft.com/office/drawing/2014/main" xmlns="" id="{FAAB87BC-9D6C-4605-B409-DBE5AE63629A}"/>
            </a:ext>
          </a:extLst>
        </xdr:cNvPr>
        <xdr:cNvSpPr txBox="1"/>
      </xdr:nvSpPr>
      <xdr:spPr>
        <a:xfrm>
          <a:off x="523494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xdr:row>
      <xdr:rowOff>0</xdr:rowOff>
    </xdr:from>
    <xdr:ext cx="184731" cy="264560"/>
    <xdr:sp macro="" textlink="">
      <xdr:nvSpPr>
        <xdr:cNvPr id="591" name="PoljeZBesedilom 590">
          <a:extLst>
            <a:ext uri="{FF2B5EF4-FFF2-40B4-BE49-F238E27FC236}">
              <a16:creationId xmlns:a16="http://schemas.microsoft.com/office/drawing/2014/main" xmlns="" id="{29661FAD-19DE-4F09-A625-74CFB9574C1B}"/>
            </a:ext>
          </a:extLst>
        </xdr:cNvPr>
        <xdr:cNvSpPr txBox="1"/>
      </xdr:nvSpPr>
      <xdr:spPr>
        <a:xfrm>
          <a:off x="523494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xdr:row>
      <xdr:rowOff>0</xdr:rowOff>
    </xdr:from>
    <xdr:ext cx="184731" cy="264560"/>
    <xdr:sp macro="" textlink="">
      <xdr:nvSpPr>
        <xdr:cNvPr id="592" name="PoljeZBesedilom 591">
          <a:extLst>
            <a:ext uri="{FF2B5EF4-FFF2-40B4-BE49-F238E27FC236}">
              <a16:creationId xmlns:a16="http://schemas.microsoft.com/office/drawing/2014/main" xmlns="" id="{2E4C70AC-67BB-4EC9-8E96-D4BDBB7223ED}"/>
            </a:ext>
          </a:extLst>
        </xdr:cNvPr>
        <xdr:cNvSpPr txBox="1"/>
      </xdr:nvSpPr>
      <xdr:spPr>
        <a:xfrm>
          <a:off x="523494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xdr:row>
      <xdr:rowOff>0</xdr:rowOff>
    </xdr:from>
    <xdr:ext cx="184731" cy="264560"/>
    <xdr:sp macro="" textlink="">
      <xdr:nvSpPr>
        <xdr:cNvPr id="593" name="PoljeZBesedilom 592">
          <a:extLst>
            <a:ext uri="{FF2B5EF4-FFF2-40B4-BE49-F238E27FC236}">
              <a16:creationId xmlns:a16="http://schemas.microsoft.com/office/drawing/2014/main" xmlns="" id="{0DD3D06B-794C-403E-BBF6-0F04B5E2B909}"/>
            </a:ext>
          </a:extLst>
        </xdr:cNvPr>
        <xdr:cNvSpPr txBox="1"/>
      </xdr:nvSpPr>
      <xdr:spPr>
        <a:xfrm>
          <a:off x="523494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xdr:row>
      <xdr:rowOff>0</xdr:rowOff>
    </xdr:from>
    <xdr:ext cx="184731" cy="264560"/>
    <xdr:sp macro="" textlink="">
      <xdr:nvSpPr>
        <xdr:cNvPr id="594" name="PoljeZBesedilom 593">
          <a:extLst>
            <a:ext uri="{FF2B5EF4-FFF2-40B4-BE49-F238E27FC236}">
              <a16:creationId xmlns:a16="http://schemas.microsoft.com/office/drawing/2014/main" xmlns="" id="{754A95DD-96A1-4881-94B5-2B937F2D577E}"/>
            </a:ext>
          </a:extLst>
        </xdr:cNvPr>
        <xdr:cNvSpPr txBox="1"/>
      </xdr:nvSpPr>
      <xdr:spPr>
        <a:xfrm>
          <a:off x="5234940" y="930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xdr:row>
      <xdr:rowOff>0</xdr:rowOff>
    </xdr:from>
    <xdr:ext cx="184731" cy="264560"/>
    <xdr:sp macro="" textlink="">
      <xdr:nvSpPr>
        <xdr:cNvPr id="595" name="PoljeZBesedilom 594">
          <a:extLst>
            <a:ext uri="{FF2B5EF4-FFF2-40B4-BE49-F238E27FC236}">
              <a16:creationId xmlns:a16="http://schemas.microsoft.com/office/drawing/2014/main" xmlns="" id="{CC89BB27-DD1B-49CE-91AA-B11F43265B55}"/>
            </a:ext>
          </a:extLst>
        </xdr:cNvPr>
        <xdr:cNvSpPr txBox="1"/>
      </xdr:nvSpPr>
      <xdr:spPr>
        <a:xfrm>
          <a:off x="5234940" y="930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775</xdr:row>
      <xdr:rowOff>0</xdr:rowOff>
    </xdr:from>
    <xdr:ext cx="184731" cy="264560"/>
    <xdr:sp macro="" textlink="">
      <xdr:nvSpPr>
        <xdr:cNvPr id="596" name="PoljeZBesedilom 595">
          <a:extLst>
            <a:ext uri="{FF2B5EF4-FFF2-40B4-BE49-F238E27FC236}">
              <a16:creationId xmlns:a16="http://schemas.microsoft.com/office/drawing/2014/main" xmlns="" id="{6322E425-B6AC-4FC2-B839-1764B171FDE3}"/>
            </a:ext>
          </a:extLst>
        </xdr:cNvPr>
        <xdr:cNvSpPr txBox="1"/>
      </xdr:nvSpPr>
      <xdr:spPr>
        <a:xfrm>
          <a:off x="5234940" y="293126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775</xdr:row>
      <xdr:rowOff>0</xdr:rowOff>
    </xdr:from>
    <xdr:ext cx="184731" cy="264560"/>
    <xdr:sp macro="" textlink="">
      <xdr:nvSpPr>
        <xdr:cNvPr id="597" name="PoljeZBesedilom 596">
          <a:extLst>
            <a:ext uri="{FF2B5EF4-FFF2-40B4-BE49-F238E27FC236}">
              <a16:creationId xmlns:a16="http://schemas.microsoft.com/office/drawing/2014/main" xmlns="" id="{C0188ADE-CFDB-43B1-AF89-A192DAFD6F57}"/>
            </a:ext>
          </a:extLst>
        </xdr:cNvPr>
        <xdr:cNvSpPr txBox="1"/>
      </xdr:nvSpPr>
      <xdr:spPr>
        <a:xfrm>
          <a:off x="5234940" y="293126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xdr:row>
      <xdr:rowOff>0</xdr:rowOff>
    </xdr:from>
    <xdr:ext cx="184731" cy="264560"/>
    <xdr:sp macro="" textlink="">
      <xdr:nvSpPr>
        <xdr:cNvPr id="598" name="PoljeZBesedilom 597">
          <a:extLst>
            <a:ext uri="{FF2B5EF4-FFF2-40B4-BE49-F238E27FC236}">
              <a16:creationId xmlns:a16="http://schemas.microsoft.com/office/drawing/2014/main" xmlns="" id="{86DE1094-AADB-4920-9B09-0F088A6DCD34}"/>
            </a:ext>
          </a:extLst>
        </xdr:cNvPr>
        <xdr:cNvSpPr txBox="1"/>
      </xdr:nvSpPr>
      <xdr:spPr>
        <a:xfrm>
          <a:off x="523494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xdr:row>
      <xdr:rowOff>0</xdr:rowOff>
    </xdr:from>
    <xdr:ext cx="184731" cy="264560"/>
    <xdr:sp macro="" textlink="">
      <xdr:nvSpPr>
        <xdr:cNvPr id="599" name="PoljeZBesedilom 598">
          <a:extLst>
            <a:ext uri="{FF2B5EF4-FFF2-40B4-BE49-F238E27FC236}">
              <a16:creationId xmlns:a16="http://schemas.microsoft.com/office/drawing/2014/main" xmlns="" id="{0AB9A7ED-D2ED-438B-A1DB-3485BE90C251}"/>
            </a:ext>
          </a:extLst>
        </xdr:cNvPr>
        <xdr:cNvSpPr txBox="1"/>
      </xdr:nvSpPr>
      <xdr:spPr>
        <a:xfrm>
          <a:off x="523494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1</xdr:col>
      <xdr:colOff>466725</xdr:colOff>
      <xdr:row>309</xdr:row>
      <xdr:rowOff>0</xdr:rowOff>
    </xdr:from>
    <xdr:ext cx="184731" cy="264560"/>
    <xdr:sp macro="" textlink="">
      <xdr:nvSpPr>
        <xdr:cNvPr id="600" name="PoljeZBesedilom 599">
          <a:extLst>
            <a:ext uri="{FF2B5EF4-FFF2-40B4-BE49-F238E27FC236}">
              <a16:creationId xmlns:a16="http://schemas.microsoft.com/office/drawing/2014/main" xmlns="" id="{31CD9025-5822-4943-85C6-64BC50EDDB2D}"/>
            </a:ext>
          </a:extLst>
        </xdr:cNvPr>
        <xdr:cNvSpPr txBox="1"/>
      </xdr:nvSpPr>
      <xdr:spPr>
        <a:xfrm>
          <a:off x="1363980" y="103129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308</xdr:row>
      <xdr:rowOff>0</xdr:rowOff>
    </xdr:from>
    <xdr:ext cx="184731" cy="264560"/>
    <xdr:sp macro="" textlink="">
      <xdr:nvSpPr>
        <xdr:cNvPr id="601" name="PoljeZBesedilom 600">
          <a:extLst>
            <a:ext uri="{FF2B5EF4-FFF2-40B4-BE49-F238E27FC236}">
              <a16:creationId xmlns:a16="http://schemas.microsoft.com/office/drawing/2014/main" xmlns="" id="{28C8DC8E-C453-4C46-8B52-159890836811}"/>
            </a:ext>
          </a:extLst>
        </xdr:cNvPr>
        <xdr:cNvSpPr txBox="1"/>
      </xdr:nvSpPr>
      <xdr:spPr>
        <a:xfrm>
          <a:off x="5234940" y="10293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602" name="PoljeZBesedilom 601">
          <a:extLst>
            <a:ext uri="{FF2B5EF4-FFF2-40B4-BE49-F238E27FC236}">
              <a16:creationId xmlns:a16="http://schemas.microsoft.com/office/drawing/2014/main" xmlns="" id="{FBCE52C5-0AED-4613-8214-909DDF58DF7E}"/>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603" name="PoljeZBesedilom 602">
          <a:extLst>
            <a:ext uri="{FF2B5EF4-FFF2-40B4-BE49-F238E27FC236}">
              <a16:creationId xmlns:a16="http://schemas.microsoft.com/office/drawing/2014/main" xmlns="" id="{FEB09190-D81F-4EFC-91B3-DEE7C8DD066A}"/>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604" name="PoljeZBesedilom 603">
          <a:extLst>
            <a:ext uri="{FF2B5EF4-FFF2-40B4-BE49-F238E27FC236}">
              <a16:creationId xmlns:a16="http://schemas.microsoft.com/office/drawing/2014/main" xmlns="" id="{F7BDE7D9-4AD0-4DC7-8B37-9598F5C55269}"/>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605" name="PoljeZBesedilom 604">
          <a:extLst>
            <a:ext uri="{FF2B5EF4-FFF2-40B4-BE49-F238E27FC236}">
              <a16:creationId xmlns:a16="http://schemas.microsoft.com/office/drawing/2014/main" xmlns="" id="{7F27B55D-4E5F-4382-88DF-F4E20D92E999}"/>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606" name="PoljeZBesedilom 605">
          <a:extLst>
            <a:ext uri="{FF2B5EF4-FFF2-40B4-BE49-F238E27FC236}">
              <a16:creationId xmlns:a16="http://schemas.microsoft.com/office/drawing/2014/main" xmlns="" id="{1B2C841E-FDC9-4951-92DE-4B6593B803B3}"/>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607" name="PoljeZBesedilom 606">
          <a:extLst>
            <a:ext uri="{FF2B5EF4-FFF2-40B4-BE49-F238E27FC236}">
              <a16:creationId xmlns:a16="http://schemas.microsoft.com/office/drawing/2014/main" xmlns="" id="{503DACA6-03D2-4B05-8AA5-51958ACFE97A}"/>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376</xdr:row>
      <xdr:rowOff>0</xdr:rowOff>
    </xdr:from>
    <xdr:ext cx="184731" cy="264560"/>
    <xdr:sp macro="" textlink="">
      <xdr:nvSpPr>
        <xdr:cNvPr id="608" name="PoljeZBesedilom 607">
          <a:extLst>
            <a:ext uri="{FF2B5EF4-FFF2-40B4-BE49-F238E27FC236}">
              <a16:creationId xmlns:a16="http://schemas.microsoft.com/office/drawing/2014/main" xmlns="" id="{E3F9C51A-1C82-4B9C-9BCB-CA1C1A50A043}"/>
            </a:ext>
          </a:extLst>
        </xdr:cNvPr>
        <xdr:cNvSpPr txBox="1"/>
      </xdr:nvSpPr>
      <xdr:spPr>
        <a:xfrm>
          <a:off x="5234940" y="14062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09" name="PoljeZBesedilom 608">
          <a:extLst>
            <a:ext uri="{FF2B5EF4-FFF2-40B4-BE49-F238E27FC236}">
              <a16:creationId xmlns:a16="http://schemas.microsoft.com/office/drawing/2014/main" xmlns="" id="{07BCAD53-081A-40B7-B14F-7AA88955B009}"/>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0" name="PoljeZBesedilom 609">
          <a:extLst>
            <a:ext uri="{FF2B5EF4-FFF2-40B4-BE49-F238E27FC236}">
              <a16:creationId xmlns:a16="http://schemas.microsoft.com/office/drawing/2014/main" xmlns="" id="{B730A728-FBA5-4C6D-94A5-020B0BD6762E}"/>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1" name="PoljeZBesedilom 610">
          <a:extLst>
            <a:ext uri="{FF2B5EF4-FFF2-40B4-BE49-F238E27FC236}">
              <a16:creationId xmlns:a16="http://schemas.microsoft.com/office/drawing/2014/main" xmlns="" id="{5C941FA6-239C-4696-BC91-12FA6B6C1BAD}"/>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2" name="PoljeZBesedilom 611">
          <a:extLst>
            <a:ext uri="{FF2B5EF4-FFF2-40B4-BE49-F238E27FC236}">
              <a16:creationId xmlns:a16="http://schemas.microsoft.com/office/drawing/2014/main" xmlns="" id="{1D37CD21-77B7-448F-8526-868DF373209C}"/>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3" name="PoljeZBesedilom 612">
          <a:extLst>
            <a:ext uri="{FF2B5EF4-FFF2-40B4-BE49-F238E27FC236}">
              <a16:creationId xmlns:a16="http://schemas.microsoft.com/office/drawing/2014/main" xmlns="" id="{AA72943E-EF9D-4417-8051-6581A8DCB2D9}"/>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4" name="PoljeZBesedilom 613">
          <a:extLst>
            <a:ext uri="{FF2B5EF4-FFF2-40B4-BE49-F238E27FC236}">
              <a16:creationId xmlns:a16="http://schemas.microsoft.com/office/drawing/2014/main" xmlns="" id="{5FFE1129-0890-42E0-91DE-784B9460A3E5}"/>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5" name="PoljeZBesedilom 614">
          <a:extLst>
            <a:ext uri="{FF2B5EF4-FFF2-40B4-BE49-F238E27FC236}">
              <a16:creationId xmlns:a16="http://schemas.microsoft.com/office/drawing/2014/main" xmlns="" id="{3425E788-7A44-47C7-BE37-B4715D8DB52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6" name="PoljeZBesedilom 615">
          <a:extLst>
            <a:ext uri="{FF2B5EF4-FFF2-40B4-BE49-F238E27FC236}">
              <a16:creationId xmlns:a16="http://schemas.microsoft.com/office/drawing/2014/main" xmlns="" id="{80492D67-0359-4DE1-9B18-17A5803487C0}"/>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17" name="PoljeZBesedilom 616">
          <a:extLst>
            <a:ext uri="{FF2B5EF4-FFF2-40B4-BE49-F238E27FC236}">
              <a16:creationId xmlns:a16="http://schemas.microsoft.com/office/drawing/2014/main" xmlns="" id="{2E909621-DAC8-48CF-9FED-AF6DA45DE5DD}"/>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618" name="PoljeZBesedilom 617">
          <a:extLst>
            <a:ext uri="{FF2B5EF4-FFF2-40B4-BE49-F238E27FC236}">
              <a16:creationId xmlns:a16="http://schemas.microsoft.com/office/drawing/2014/main" xmlns="" id="{720ED9CE-1155-4124-9B77-6D1DC98FD30F}"/>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619" name="PoljeZBesedilom 618">
          <a:extLst>
            <a:ext uri="{FF2B5EF4-FFF2-40B4-BE49-F238E27FC236}">
              <a16:creationId xmlns:a16="http://schemas.microsoft.com/office/drawing/2014/main" xmlns="" id="{90CFA299-3CAC-4333-93C5-BA95A9C51A3D}"/>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0" name="PoljeZBesedilom 619">
          <a:extLst>
            <a:ext uri="{FF2B5EF4-FFF2-40B4-BE49-F238E27FC236}">
              <a16:creationId xmlns:a16="http://schemas.microsoft.com/office/drawing/2014/main" xmlns="" id="{79773EA2-633B-4469-B985-CDC14CCD890E}"/>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1" name="PoljeZBesedilom 620">
          <a:extLst>
            <a:ext uri="{FF2B5EF4-FFF2-40B4-BE49-F238E27FC236}">
              <a16:creationId xmlns:a16="http://schemas.microsoft.com/office/drawing/2014/main" xmlns="" id="{53A15AC2-5A34-4537-8CA3-B3938CB74D8B}"/>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2" name="PoljeZBesedilom 621">
          <a:extLst>
            <a:ext uri="{FF2B5EF4-FFF2-40B4-BE49-F238E27FC236}">
              <a16:creationId xmlns:a16="http://schemas.microsoft.com/office/drawing/2014/main" xmlns="" id="{F71DF775-E5EE-4920-8F23-5194FBFF4732}"/>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3" name="PoljeZBesedilom 622">
          <a:extLst>
            <a:ext uri="{FF2B5EF4-FFF2-40B4-BE49-F238E27FC236}">
              <a16:creationId xmlns:a16="http://schemas.microsoft.com/office/drawing/2014/main" xmlns="" id="{7114A9EE-9058-498E-8F8A-9291E240ADB5}"/>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4" name="PoljeZBesedilom 623">
          <a:extLst>
            <a:ext uri="{FF2B5EF4-FFF2-40B4-BE49-F238E27FC236}">
              <a16:creationId xmlns:a16="http://schemas.microsoft.com/office/drawing/2014/main" xmlns="" id="{BB78C01F-AB13-468E-973E-16779B6E2B6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5" name="PoljeZBesedilom 624">
          <a:extLst>
            <a:ext uri="{FF2B5EF4-FFF2-40B4-BE49-F238E27FC236}">
              <a16:creationId xmlns:a16="http://schemas.microsoft.com/office/drawing/2014/main" xmlns="" id="{6D3906D1-28C6-4B22-9FC5-EAF0C74BCA7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6" name="PoljeZBesedilom 625">
          <a:extLst>
            <a:ext uri="{FF2B5EF4-FFF2-40B4-BE49-F238E27FC236}">
              <a16:creationId xmlns:a16="http://schemas.microsoft.com/office/drawing/2014/main" xmlns="" id="{D54B5560-3EA9-46AE-9D99-FDC6E2E32949}"/>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7" name="PoljeZBesedilom 626">
          <a:extLst>
            <a:ext uri="{FF2B5EF4-FFF2-40B4-BE49-F238E27FC236}">
              <a16:creationId xmlns:a16="http://schemas.microsoft.com/office/drawing/2014/main" xmlns="" id="{2982DD3E-AFB6-4566-9F12-050F4CE051BD}"/>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28" name="PoljeZBesedilom 627">
          <a:extLst>
            <a:ext uri="{FF2B5EF4-FFF2-40B4-BE49-F238E27FC236}">
              <a16:creationId xmlns:a16="http://schemas.microsoft.com/office/drawing/2014/main" xmlns="" id="{877B4452-4200-41DE-9C9B-8A0B4B2D728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29" name="PoljeZBesedilom 628">
          <a:extLst>
            <a:ext uri="{FF2B5EF4-FFF2-40B4-BE49-F238E27FC236}">
              <a16:creationId xmlns:a16="http://schemas.microsoft.com/office/drawing/2014/main" xmlns="" id="{1225CF03-4061-45CD-B914-341EC154D848}"/>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0" name="PoljeZBesedilom 629">
          <a:extLst>
            <a:ext uri="{FF2B5EF4-FFF2-40B4-BE49-F238E27FC236}">
              <a16:creationId xmlns:a16="http://schemas.microsoft.com/office/drawing/2014/main" xmlns="" id="{C4C3BAD3-CB0A-4BD4-BFCD-71C3CC1877EE}"/>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1" name="PoljeZBesedilom 630">
          <a:extLst>
            <a:ext uri="{FF2B5EF4-FFF2-40B4-BE49-F238E27FC236}">
              <a16:creationId xmlns:a16="http://schemas.microsoft.com/office/drawing/2014/main" xmlns="" id="{70854A89-4BBE-4595-80F6-4E2A607E8C7B}"/>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2" name="PoljeZBesedilom 631">
          <a:extLst>
            <a:ext uri="{FF2B5EF4-FFF2-40B4-BE49-F238E27FC236}">
              <a16:creationId xmlns:a16="http://schemas.microsoft.com/office/drawing/2014/main" xmlns="" id="{F8159F53-68FE-45C3-A6EC-796B288BA58E}"/>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3" name="PoljeZBesedilom 632">
          <a:extLst>
            <a:ext uri="{FF2B5EF4-FFF2-40B4-BE49-F238E27FC236}">
              <a16:creationId xmlns:a16="http://schemas.microsoft.com/office/drawing/2014/main" xmlns="" id="{71D1C491-D243-499D-8773-9AE457330E78}"/>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4" name="PoljeZBesedilom 633">
          <a:extLst>
            <a:ext uri="{FF2B5EF4-FFF2-40B4-BE49-F238E27FC236}">
              <a16:creationId xmlns:a16="http://schemas.microsoft.com/office/drawing/2014/main" xmlns="" id="{E5FF5038-504B-4D31-8425-B69E17371572}"/>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5" name="PoljeZBesedilom 634">
          <a:extLst>
            <a:ext uri="{FF2B5EF4-FFF2-40B4-BE49-F238E27FC236}">
              <a16:creationId xmlns:a16="http://schemas.microsoft.com/office/drawing/2014/main" xmlns="" id="{11E90661-D3C1-4895-B69D-8309462B0F50}"/>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392</xdr:row>
      <xdr:rowOff>0</xdr:rowOff>
    </xdr:from>
    <xdr:ext cx="184731" cy="264560"/>
    <xdr:sp macro="" textlink="">
      <xdr:nvSpPr>
        <xdr:cNvPr id="636" name="PoljeZBesedilom 635">
          <a:extLst>
            <a:ext uri="{FF2B5EF4-FFF2-40B4-BE49-F238E27FC236}">
              <a16:creationId xmlns:a16="http://schemas.microsoft.com/office/drawing/2014/main" xmlns="" id="{8750DBC2-9597-4EE6-8AD1-CE82352829B0}"/>
            </a:ext>
          </a:extLst>
        </xdr:cNvPr>
        <xdr:cNvSpPr txBox="1"/>
      </xdr:nvSpPr>
      <xdr:spPr>
        <a:xfrm>
          <a:off x="5234940" y="151150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637" name="PoljeZBesedilom 636">
          <a:extLst>
            <a:ext uri="{FF2B5EF4-FFF2-40B4-BE49-F238E27FC236}">
              <a16:creationId xmlns:a16="http://schemas.microsoft.com/office/drawing/2014/main" xmlns="" id="{4228CF5D-028A-4757-9276-ECA40B0EA722}"/>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38" name="PoljeZBesedilom 637">
          <a:extLst>
            <a:ext uri="{FF2B5EF4-FFF2-40B4-BE49-F238E27FC236}">
              <a16:creationId xmlns:a16="http://schemas.microsoft.com/office/drawing/2014/main" xmlns="" id="{1500FF03-2419-4573-A117-1BA5AFDC9A03}"/>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39" name="PoljeZBesedilom 638">
          <a:extLst>
            <a:ext uri="{FF2B5EF4-FFF2-40B4-BE49-F238E27FC236}">
              <a16:creationId xmlns:a16="http://schemas.microsoft.com/office/drawing/2014/main" xmlns="" id="{36F8327F-CC1E-469E-BB5A-02C4EBA5E107}"/>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0" name="PoljeZBesedilom 639">
          <a:extLst>
            <a:ext uri="{FF2B5EF4-FFF2-40B4-BE49-F238E27FC236}">
              <a16:creationId xmlns:a16="http://schemas.microsoft.com/office/drawing/2014/main" xmlns="" id="{B2E67967-EC39-4CCC-A659-33F26E6227BB}"/>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1" name="PoljeZBesedilom 640">
          <a:extLst>
            <a:ext uri="{FF2B5EF4-FFF2-40B4-BE49-F238E27FC236}">
              <a16:creationId xmlns:a16="http://schemas.microsoft.com/office/drawing/2014/main" xmlns="" id="{B811A1E3-FCB3-4988-BCD2-A3A05C1FE5A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2" name="PoljeZBesedilom 641">
          <a:extLst>
            <a:ext uri="{FF2B5EF4-FFF2-40B4-BE49-F238E27FC236}">
              <a16:creationId xmlns:a16="http://schemas.microsoft.com/office/drawing/2014/main" xmlns="" id="{C6047BF4-D082-4911-899B-098570853BD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3" name="PoljeZBesedilom 642">
          <a:extLst>
            <a:ext uri="{FF2B5EF4-FFF2-40B4-BE49-F238E27FC236}">
              <a16:creationId xmlns:a16="http://schemas.microsoft.com/office/drawing/2014/main" xmlns="" id="{5E90CA47-581B-48A0-A235-CF357329B877}"/>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4" name="PoljeZBesedilom 643">
          <a:extLst>
            <a:ext uri="{FF2B5EF4-FFF2-40B4-BE49-F238E27FC236}">
              <a16:creationId xmlns:a16="http://schemas.microsoft.com/office/drawing/2014/main" xmlns="" id="{A7A85A86-24F3-4B91-883A-DDCF87C505B9}"/>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645" name="PoljeZBesedilom 644">
          <a:extLst>
            <a:ext uri="{FF2B5EF4-FFF2-40B4-BE49-F238E27FC236}">
              <a16:creationId xmlns:a16="http://schemas.microsoft.com/office/drawing/2014/main" xmlns="" id="{19B8C68C-01C4-44EA-AE24-D67DD099DAA6}"/>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391</xdr:row>
      <xdr:rowOff>0</xdr:rowOff>
    </xdr:from>
    <xdr:ext cx="184731" cy="264560"/>
    <xdr:sp macro="" textlink="">
      <xdr:nvSpPr>
        <xdr:cNvPr id="646" name="PoljeZBesedilom 645">
          <a:extLst>
            <a:ext uri="{FF2B5EF4-FFF2-40B4-BE49-F238E27FC236}">
              <a16:creationId xmlns:a16="http://schemas.microsoft.com/office/drawing/2014/main" xmlns="" id="{1BF00B9E-554A-4EBC-A640-354069CDE063}"/>
            </a:ext>
          </a:extLst>
        </xdr:cNvPr>
        <xdr:cNvSpPr txBox="1"/>
      </xdr:nvSpPr>
      <xdr:spPr>
        <a:xfrm>
          <a:off x="5234940" y="150967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647" name="PoljeZBesedilom 646">
          <a:extLst>
            <a:ext uri="{FF2B5EF4-FFF2-40B4-BE49-F238E27FC236}">
              <a16:creationId xmlns:a16="http://schemas.microsoft.com/office/drawing/2014/main" xmlns="" id="{E5B024B6-01D5-42BA-9BC3-EDE5AAFDE759}"/>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648" name="PoljeZBesedilom 647">
          <a:extLst>
            <a:ext uri="{FF2B5EF4-FFF2-40B4-BE49-F238E27FC236}">
              <a16:creationId xmlns:a16="http://schemas.microsoft.com/office/drawing/2014/main" xmlns="" id="{2197820B-CB25-41E8-9512-565E0D2A9A3B}"/>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649" name="PoljeZBesedilom 648">
          <a:extLst>
            <a:ext uri="{FF2B5EF4-FFF2-40B4-BE49-F238E27FC236}">
              <a16:creationId xmlns:a16="http://schemas.microsoft.com/office/drawing/2014/main" xmlns="" id="{CB1FD133-9DDB-490D-B658-F0BE65CD1A9B}"/>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650" name="PoljeZBesedilom 649">
          <a:extLst>
            <a:ext uri="{FF2B5EF4-FFF2-40B4-BE49-F238E27FC236}">
              <a16:creationId xmlns:a16="http://schemas.microsoft.com/office/drawing/2014/main" xmlns="" id="{3B9B8A40-3E4B-4845-918C-A5D105AFC1E4}"/>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651" name="PoljeZBesedilom 650">
          <a:extLst>
            <a:ext uri="{FF2B5EF4-FFF2-40B4-BE49-F238E27FC236}">
              <a16:creationId xmlns:a16="http://schemas.microsoft.com/office/drawing/2014/main" xmlns="" id="{20A82466-40C6-489D-B438-CA5B64BB70B8}"/>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400</xdr:row>
      <xdr:rowOff>0</xdr:rowOff>
    </xdr:from>
    <xdr:ext cx="184731" cy="264560"/>
    <xdr:sp macro="" textlink="">
      <xdr:nvSpPr>
        <xdr:cNvPr id="652" name="PoljeZBesedilom 651">
          <a:extLst>
            <a:ext uri="{FF2B5EF4-FFF2-40B4-BE49-F238E27FC236}">
              <a16:creationId xmlns:a16="http://schemas.microsoft.com/office/drawing/2014/main" xmlns="" id="{CE1F9953-C1A3-4DE0-BCAC-CBFE6F9D10D2}"/>
            </a:ext>
          </a:extLst>
        </xdr:cNvPr>
        <xdr:cNvSpPr txBox="1"/>
      </xdr:nvSpPr>
      <xdr:spPr>
        <a:xfrm>
          <a:off x="5234940" y="156141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653" name="PoljeZBesedilom 652">
          <a:extLst>
            <a:ext uri="{FF2B5EF4-FFF2-40B4-BE49-F238E27FC236}">
              <a16:creationId xmlns:a16="http://schemas.microsoft.com/office/drawing/2014/main" xmlns="" id="{8E5AD559-E254-400B-95B2-2C18FC2089EF}"/>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396</xdr:row>
      <xdr:rowOff>0</xdr:rowOff>
    </xdr:from>
    <xdr:ext cx="184731" cy="264560"/>
    <xdr:sp macro="" textlink="">
      <xdr:nvSpPr>
        <xdr:cNvPr id="654" name="PoljeZBesedilom 653">
          <a:extLst>
            <a:ext uri="{FF2B5EF4-FFF2-40B4-BE49-F238E27FC236}">
              <a16:creationId xmlns:a16="http://schemas.microsoft.com/office/drawing/2014/main" xmlns="" id="{2B1F152E-FEE1-406A-964C-29EB39586047}"/>
            </a:ext>
          </a:extLst>
        </xdr:cNvPr>
        <xdr:cNvSpPr txBox="1"/>
      </xdr:nvSpPr>
      <xdr:spPr>
        <a:xfrm>
          <a:off x="5234940" y="153741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397</xdr:row>
      <xdr:rowOff>0</xdr:rowOff>
    </xdr:from>
    <xdr:ext cx="184731" cy="264560"/>
    <xdr:sp macro="" textlink="">
      <xdr:nvSpPr>
        <xdr:cNvPr id="655" name="PoljeZBesedilom 654">
          <a:extLst>
            <a:ext uri="{FF2B5EF4-FFF2-40B4-BE49-F238E27FC236}">
              <a16:creationId xmlns:a16="http://schemas.microsoft.com/office/drawing/2014/main" xmlns="" id="{2E0C09B2-6CFD-441A-944E-327A7EE76941}"/>
            </a:ext>
          </a:extLst>
        </xdr:cNvPr>
        <xdr:cNvSpPr txBox="1"/>
      </xdr:nvSpPr>
      <xdr:spPr>
        <a:xfrm>
          <a:off x="5234940" y="1548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398</xdr:row>
      <xdr:rowOff>0</xdr:rowOff>
    </xdr:from>
    <xdr:ext cx="184731" cy="264560"/>
    <xdr:sp macro="" textlink="">
      <xdr:nvSpPr>
        <xdr:cNvPr id="656" name="PoljeZBesedilom 655">
          <a:extLst>
            <a:ext uri="{FF2B5EF4-FFF2-40B4-BE49-F238E27FC236}">
              <a16:creationId xmlns:a16="http://schemas.microsoft.com/office/drawing/2014/main" xmlns="" id="{9C330642-DD41-4BB2-A446-848B2737D0AC}"/>
            </a:ext>
          </a:extLst>
        </xdr:cNvPr>
        <xdr:cNvSpPr txBox="1"/>
      </xdr:nvSpPr>
      <xdr:spPr>
        <a:xfrm>
          <a:off x="5234940" y="155021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399</xdr:row>
      <xdr:rowOff>0</xdr:rowOff>
    </xdr:from>
    <xdr:ext cx="184731" cy="264560"/>
    <xdr:sp macro="" textlink="">
      <xdr:nvSpPr>
        <xdr:cNvPr id="657" name="PoljeZBesedilom 656">
          <a:extLst>
            <a:ext uri="{FF2B5EF4-FFF2-40B4-BE49-F238E27FC236}">
              <a16:creationId xmlns:a16="http://schemas.microsoft.com/office/drawing/2014/main" xmlns="" id="{D0B6BA1F-A51A-42F9-AAA1-3A8CA841B94E}"/>
            </a:ext>
          </a:extLst>
        </xdr:cNvPr>
        <xdr:cNvSpPr txBox="1"/>
      </xdr:nvSpPr>
      <xdr:spPr>
        <a:xfrm>
          <a:off x="5234940" y="155958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658" name="PoljeZBesedilom 657">
          <a:extLst>
            <a:ext uri="{FF2B5EF4-FFF2-40B4-BE49-F238E27FC236}">
              <a16:creationId xmlns:a16="http://schemas.microsoft.com/office/drawing/2014/main" xmlns="" id="{4282CB88-3887-4143-8446-54AA99CB0C9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59" name="PoljeZBesedilom 658">
          <a:extLst>
            <a:ext uri="{FF2B5EF4-FFF2-40B4-BE49-F238E27FC236}">
              <a16:creationId xmlns:a16="http://schemas.microsoft.com/office/drawing/2014/main" xmlns="" id="{687807D0-88CA-4DC8-902D-C98A8890885F}"/>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0" name="PoljeZBesedilom 659">
          <a:extLst>
            <a:ext uri="{FF2B5EF4-FFF2-40B4-BE49-F238E27FC236}">
              <a16:creationId xmlns:a16="http://schemas.microsoft.com/office/drawing/2014/main" xmlns="" id="{B37DD266-68AC-4B93-B139-B0497DF1B352}"/>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1" name="PoljeZBesedilom 660">
          <a:extLst>
            <a:ext uri="{FF2B5EF4-FFF2-40B4-BE49-F238E27FC236}">
              <a16:creationId xmlns:a16="http://schemas.microsoft.com/office/drawing/2014/main" xmlns="" id="{03638802-CB74-498E-B827-4CE99E9D86F5}"/>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2" name="PoljeZBesedilom 661">
          <a:extLst>
            <a:ext uri="{FF2B5EF4-FFF2-40B4-BE49-F238E27FC236}">
              <a16:creationId xmlns:a16="http://schemas.microsoft.com/office/drawing/2014/main" xmlns="" id="{3E414A76-9CC5-49D9-8D04-65F753635B97}"/>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3" name="PoljeZBesedilom 662">
          <a:extLst>
            <a:ext uri="{FF2B5EF4-FFF2-40B4-BE49-F238E27FC236}">
              <a16:creationId xmlns:a16="http://schemas.microsoft.com/office/drawing/2014/main" xmlns="" id="{6BC6FA05-7CD2-4B2C-92B9-4F0AA6A03DF3}"/>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4" name="PoljeZBesedilom 663">
          <a:extLst>
            <a:ext uri="{FF2B5EF4-FFF2-40B4-BE49-F238E27FC236}">
              <a16:creationId xmlns:a16="http://schemas.microsoft.com/office/drawing/2014/main" xmlns="" id="{8392A456-486E-4A9C-9C56-259DB80B689A}"/>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5" name="PoljeZBesedilom 664">
          <a:extLst>
            <a:ext uri="{FF2B5EF4-FFF2-40B4-BE49-F238E27FC236}">
              <a16:creationId xmlns:a16="http://schemas.microsoft.com/office/drawing/2014/main" xmlns="" id="{0ABD542A-1E5E-48D6-A637-E0A9411D6647}"/>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6" name="PoljeZBesedilom 665">
          <a:extLst>
            <a:ext uri="{FF2B5EF4-FFF2-40B4-BE49-F238E27FC236}">
              <a16:creationId xmlns:a16="http://schemas.microsoft.com/office/drawing/2014/main" xmlns="" id="{C86F911E-8418-435E-815B-1A3E79DC571E}"/>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7" name="PoljeZBesedilom 666">
          <a:extLst>
            <a:ext uri="{FF2B5EF4-FFF2-40B4-BE49-F238E27FC236}">
              <a16:creationId xmlns:a16="http://schemas.microsoft.com/office/drawing/2014/main" xmlns="" id="{C4CA1AAB-83DD-43EC-8CE6-B9404822B3FA}"/>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8" name="PoljeZBesedilom 667">
          <a:extLst>
            <a:ext uri="{FF2B5EF4-FFF2-40B4-BE49-F238E27FC236}">
              <a16:creationId xmlns:a16="http://schemas.microsoft.com/office/drawing/2014/main" xmlns="" id="{073253DC-29B1-43B7-A61C-8E716BE85DF1}"/>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69" name="PoljeZBesedilom 668">
          <a:extLst>
            <a:ext uri="{FF2B5EF4-FFF2-40B4-BE49-F238E27FC236}">
              <a16:creationId xmlns:a16="http://schemas.microsoft.com/office/drawing/2014/main" xmlns="" id="{0423EBA5-0086-4F0E-BBBA-2E0DC6E583C4}"/>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70" name="PoljeZBesedilom 669">
          <a:extLst>
            <a:ext uri="{FF2B5EF4-FFF2-40B4-BE49-F238E27FC236}">
              <a16:creationId xmlns:a16="http://schemas.microsoft.com/office/drawing/2014/main" xmlns="" id="{E2D28A85-1494-4557-884D-FA4CC233BB9B}"/>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71" name="PoljeZBesedilom 670">
          <a:extLst>
            <a:ext uri="{FF2B5EF4-FFF2-40B4-BE49-F238E27FC236}">
              <a16:creationId xmlns:a16="http://schemas.microsoft.com/office/drawing/2014/main" xmlns="" id="{1CD15DA5-C189-4CDC-818D-94DA9D29DD4E}"/>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72" name="PoljeZBesedilom 671">
          <a:extLst>
            <a:ext uri="{FF2B5EF4-FFF2-40B4-BE49-F238E27FC236}">
              <a16:creationId xmlns:a16="http://schemas.microsoft.com/office/drawing/2014/main" xmlns="" id="{E455C86E-E8CD-4D63-955B-D3A4AAD0F8F1}"/>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73" name="PoljeZBesedilom 672">
          <a:extLst>
            <a:ext uri="{FF2B5EF4-FFF2-40B4-BE49-F238E27FC236}">
              <a16:creationId xmlns:a16="http://schemas.microsoft.com/office/drawing/2014/main" xmlns="" id="{3B9AE825-A703-4E7C-A08B-8ABF431F06B6}"/>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674" name="PoljeZBesedilom 673">
          <a:extLst>
            <a:ext uri="{FF2B5EF4-FFF2-40B4-BE49-F238E27FC236}">
              <a16:creationId xmlns:a16="http://schemas.microsoft.com/office/drawing/2014/main" xmlns="" id="{A8BA7B80-0885-4A2C-B5D6-D6CFBD74DFD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75" name="PoljeZBesedilom 674">
          <a:extLst>
            <a:ext uri="{FF2B5EF4-FFF2-40B4-BE49-F238E27FC236}">
              <a16:creationId xmlns:a16="http://schemas.microsoft.com/office/drawing/2014/main" xmlns="" id="{47B4F311-E4EB-498F-A632-BBFFBB1BBA89}"/>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76" name="PoljeZBesedilom 675">
          <a:extLst>
            <a:ext uri="{FF2B5EF4-FFF2-40B4-BE49-F238E27FC236}">
              <a16:creationId xmlns:a16="http://schemas.microsoft.com/office/drawing/2014/main" xmlns="" id="{73A9BB0B-2FF1-4D33-A820-1BCA15046330}"/>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77" name="PoljeZBesedilom 676">
          <a:extLst>
            <a:ext uri="{FF2B5EF4-FFF2-40B4-BE49-F238E27FC236}">
              <a16:creationId xmlns:a16="http://schemas.microsoft.com/office/drawing/2014/main" xmlns="" id="{CCCCA818-182D-4757-B42B-4D24E27B98F1}"/>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78" name="PoljeZBesedilom 677">
          <a:extLst>
            <a:ext uri="{FF2B5EF4-FFF2-40B4-BE49-F238E27FC236}">
              <a16:creationId xmlns:a16="http://schemas.microsoft.com/office/drawing/2014/main" xmlns="" id="{374F9866-8FFD-4D37-B83E-F48537F32207}"/>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79" name="PoljeZBesedilom 678">
          <a:extLst>
            <a:ext uri="{FF2B5EF4-FFF2-40B4-BE49-F238E27FC236}">
              <a16:creationId xmlns:a16="http://schemas.microsoft.com/office/drawing/2014/main" xmlns="" id="{6F8A9B4B-C84C-4498-B22D-ED05C963232D}"/>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0" name="PoljeZBesedilom 679">
          <a:extLst>
            <a:ext uri="{FF2B5EF4-FFF2-40B4-BE49-F238E27FC236}">
              <a16:creationId xmlns:a16="http://schemas.microsoft.com/office/drawing/2014/main" xmlns="" id="{22853A15-0D58-41A4-B061-DF6357F7DCB7}"/>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1" name="PoljeZBesedilom 680">
          <a:extLst>
            <a:ext uri="{FF2B5EF4-FFF2-40B4-BE49-F238E27FC236}">
              <a16:creationId xmlns:a16="http://schemas.microsoft.com/office/drawing/2014/main" xmlns="" id="{993408B2-EDD6-4FE7-A537-106603AEBD6A}"/>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2" name="PoljeZBesedilom 681">
          <a:extLst>
            <a:ext uri="{FF2B5EF4-FFF2-40B4-BE49-F238E27FC236}">
              <a16:creationId xmlns:a16="http://schemas.microsoft.com/office/drawing/2014/main" xmlns="" id="{A7E88339-B206-4F94-9F9E-326B3D404D8F}"/>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3" name="PoljeZBesedilom 682">
          <a:extLst>
            <a:ext uri="{FF2B5EF4-FFF2-40B4-BE49-F238E27FC236}">
              <a16:creationId xmlns:a16="http://schemas.microsoft.com/office/drawing/2014/main" xmlns="" id="{C7122F10-E748-4979-A46B-9BFA95B6278A}"/>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4" name="PoljeZBesedilom 683">
          <a:extLst>
            <a:ext uri="{FF2B5EF4-FFF2-40B4-BE49-F238E27FC236}">
              <a16:creationId xmlns:a16="http://schemas.microsoft.com/office/drawing/2014/main" xmlns="" id="{E7CB3FC5-9015-4216-8830-A6056E124F5A}"/>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5" name="PoljeZBesedilom 684">
          <a:extLst>
            <a:ext uri="{FF2B5EF4-FFF2-40B4-BE49-F238E27FC236}">
              <a16:creationId xmlns:a16="http://schemas.microsoft.com/office/drawing/2014/main" xmlns="" id="{F1EB5971-DD79-4D11-9DAD-7B962D0A92B0}"/>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6" name="PoljeZBesedilom 685">
          <a:extLst>
            <a:ext uri="{FF2B5EF4-FFF2-40B4-BE49-F238E27FC236}">
              <a16:creationId xmlns:a16="http://schemas.microsoft.com/office/drawing/2014/main" xmlns="" id="{6D6A7143-819E-4925-A6DD-151770D449D7}"/>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7" name="PoljeZBesedilom 686">
          <a:extLst>
            <a:ext uri="{FF2B5EF4-FFF2-40B4-BE49-F238E27FC236}">
              <a16:creationId xmlns:a16="http://schemas.microsoft.com/office/drawing/2014/main" xmlns="" id="{335232E4-4912-4FF7-903B-7824FA323146}"/>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8" name="PoljeZBesedilom 687">
          <a:extLst>
            <a:ext uri="{FF2B5EF4-FFF2-40B4-BE49-F238E27FC236}">
              <a16:creationId xmlns:a16="http://schemas.microsoft.com/office/drawing/2014/main" xmlns="" id="{AE8AAE07-0022-4360-848E-A1AB41A59BA3}"/>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89" name="PoljeZBesedilom 688">
          <a:extLst>
            <a:ext uri="{FF2B5EF4-FFF2-40B4-BE49-F238E27FC236}">
              <a16:creationId xmlns:a16="http://schemas.microsoft.com/office/drawing/2014/main" xmlns="" id="{523634B9-071C-4191-B7AF-4AF8EBA3D28E}"/>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90" name="PoljeZBesedilom 689">
          <a:extLst>
            <a:ext uri="{FF2B5EF4-FFF2-40B4-BE49-F238E27FC236}">
              <a16:creationId xmlns:a16="http://schemas.microsoft.com/office/drawing/2014/main" xmlns="" id="{BD7A322A-5629-45B9-A5F4-0932614504CE}"/>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1" name="PoljeZBesedilom 690">
          <a:extLst>
            <a:ext uri="{FF2B5EF4-FFF2-40B4-BE49-F238E27FC236}">
              <a16:creationId xmlns:a16="http://schemas.microsoft.com/office/drawing/2014/main" xmlns="" id="{43F0ECBD-9AFE-413B-BA24-204DC49CFAD8}"/>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464</xdr:row>
      <xdr:rowOff>0</xdr:rowOff>
    </xdr:from>
    <xdr:ext cx="184731" cy="264560"/>
    <xdr:sp macro="" textlink="">
      <xdr:nvSpPr>
        <xdr:cNvPr id="692" name="PoljeZBesedilom 691">
          <a:extLst>
            <a:ext uri="{FF2B5EF4-FFF2-40B4-BE49-F238E27FC236}">
              <a16:creationId xmlns:a16="http://schemas.microsoft.com/office/drawing/2014/main" xmlns="" id="{2E2AC61F-64A3-41EA-B434-1E3A0CE261EA}"/>
            </a:ext>
          </a:extLst>
        </xdr:cNvPr>
        <xdr:cNvSpPr txBox="1"/>
      </xdr:nvSpPr>
      <xdr:spPr>
        <a:xfrm>
          <a:off x="5234940" y="18426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3" name="PoljeZBesedilom 692">
          <a:extLst>
            <a:ext uri="{FF2B5EF4-FFF2-40B4-BE49-F238E27FC236}">
              <a16:creationId xmlns:a16="http://schemas.microsoft.com/office/drawing/2014/main" xmlns="" id="{2B96CD8E-3D2A-4680-A574-6FA87AC41B52}"/>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4" name="PoljeZBesedilom 693">
          <a:extLst>
            <a:ext uri="{FF2B5EF4-FFF2-40B4-BE49-F238E27FC236}">
              <a16:creationId xmlns:a16="http://schemas.microsoft.com/office/drawing/2014/main" xmlns="" id="{70BD0906-429D-424D-AA46-42F82647A425}"/>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5" name="PoljeZBesedilom 694">
          <a:extLst>
            <a:ext uri="{FF2B5EF4-FFF2-40B4-BE49-F238E27FC236}">
              <a16:creationId xmlns:a16="http://schemas.microsoft.com/office/drawing/2014/main" xmlns="" id="{DB225ED4-929F-4071-9192-43A5D8B1E5E3}"/>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6" name="PoljeZBesedilom 695">
          <a:extLst>
            <a:ext uri="{FF2B5EF4-FFF2-40B4-BE49-F238E27FC236}">
              <a16:creationId xmlns:a16="http://schemas.microsoft.com/office/drawing/2014/main" xmlns="" id="{35F507CB-01C4-45D7-810C-70550B99B650}"/>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7" name="PoljeZBesedilom 696">
          <a:extLst>
            <a:ext uri="{FF2B5EF4-FFF2-40B4-BE49-F238E27FC236}">
              <a16:creationId xmlns:a16="http://schemas.microsoft.com/office/drawing/2014/main" xmlns="" id="{2D5C879D-AD42-49A1-8297-3C89EF00D677}"/>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8" name="PoljeZBesedilom 697">
          <a:extLst>
            <a:ext uri="{FF2B5EF4-FFF2-40B4-BE49-F238E27FC236}">
              <a16:creationId xmlns:a16="http://schemas.microsoft.com/office/drawing/2014/main" xmlns="" id="{37F30CE2-0BD7-4B71-8162-0704E000C073}"/>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699" name="PoljeZBesedilom 698">
          <a:extLst>
            <a:ext uri="{FF2B5EF4-FFF2-40B4-BE49-F238E27FC236}">
              <a16:creationId xmlns:a16="http://schemas.microsoft.com/office/drawing/2014/main" xmlns="" id="{0C122CCA-7571-4344-88E6-CC9E5379BE1E}"/>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0" name="PoljeZBesedilom 699">
          <a:extLst>
            <a:ext uri="{FF2B5EF4-FFF2-40B4-BE49-F238E27FC236}">
              <a16:creationId xmlns:a16="http://schemas.microsoft.com/office/drawing/2014/main" xmlns="" id="{A9C249F5-8E27-4E2A-B2D7-AAF14FD3B634}"/>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1" name="PoljeZBesedilom 700">
          <a:extLst>
            <a:ext uri="{FF2B5EF4-FFF2-40B4-BE49-F238E27FC236}">
              <a16:creationId xmlns:a16="http://schemas.microsoft.com/office/drawing/2014/main" xmlns="" id="{50FADE78-F499-48A2-AE51-398FD45F1559}"/>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2" name="PoljeZBesedilom 701">
          <a:extLst>
            <a:ext uri="{FF2B5EF4-FFF2-40B4-BE49-F238E27FC236}">
              <a16:creationId xmlns:a16="http://schemas.microsoft.com/office/drawing/2014/main" xmlns="" id="{260FCA7B-C4F0-4449-8153-A3B311F012FC}"/>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3" name="PoljeZBesedilom 702">
          <a:extLst>
            <a:ext uri="{FF2B5EF4-FFF2-40B4-BE49-F238E27FC236}">
              <a16:creationId xmlns:a16="http://schemas.microsoft.com/office/drawing/2014/main" xmlns="" id="{72831D65-6A97-432D-8AAA-8527BCF60100}"/>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463</xdr:row>
      <xdr:rowOff>0</xdr:rowOff>
    </xdr:from>
    <xdr:ext cx="184731" cy="264560"/>
    <xdr:sp macro="" textlink="">
      <xdr:nvSpPr>
        <xdr:cNvPr id="704" name="PoljeZBesedilom 703">
          <a:extLst>
            <a:ext uri="{FF2B5EF4-FFF2-40B4-BE49-F238E27FC236}">
              <a16:creationId xmlns:a16="http://schemas.microsoft.com/office/drawing/2014/main" xmlns="" id="{0595592C-DC92-4DDD-A4D2-6028ECA3E9FF}"/>
            </a:ext>
          </a:extLst>
        </xdr:cNvPr>
        <xdr:cNvSpPr txBox="1"/>
      </xdr:nvSpPr>
      <xdr:spPr>
        <a:xfrm>
          <a:off x="5234940" y="184083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5" name="PoljeZBesedilom 704">
          <a:extLst>
            <a:ext uri="{FF2B5EF4-FFF2-40B4-BE49-F238E27FC236}">
              <a16:creationId xmlns:a16="http://schemas.microsoft.com/office/drawing/2014/main" xmlns="" id="{61F73E02-D06A-4299-B86A-0116C8ECBD48}"/>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6" name="PoljeZBesedilom 705">
          <a:extLst>
            <a:ext uri="{FF2B5EF4-FFF2-40B4-BE49-F238E27FC236}">
              <a16:creationId xmlns:a16="http://schemas.microsoft.com/office/drawing/2014/main" xmlns="" id="{BCA8F4BD-CF6B-438D-94FC-390C8F5E5EB2}"/>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462</xdr:row>
      <xdr:rowOff>0</xdr:rowOff>
    </xdr:from>
    <xdr:ext cx="184731" cy="264560"/>
    <xdr:sp macro="" textlink="">
      <xdr:nvSpPr>
        <xdr:cNvPr id="707" name="PoljeZBesedilom 706">
          <a:extLst>
            <a:ext uri="{FF2B5EF4-FFF2-40B4-BE49-F238E27FC236}">
              <a16:creationId xmlns:a16="http://schemas.microsoft.com/office/drawing/2014/main" xmlns="" id="{908E6ECE-C98D-424A-8C4D-B3ACCA68FC4B}"/>
            </a:ext>
          </a:extLst>
        </xdr:cNvPr>
        <xdr:cNvSpPr txBox="1"/>
      </xdr:nvSpPr>
      <xdr:spPr>
        <a:xfrm>
          <a:off x="5234940" y="18309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463</xdr:row>
      <xdr:rowOff>0</xdr:rowOff>
    </xdr:from>
    <xdr:ext cx="184731" cy="264560"/>
    <xdr:sp macro="" textlink="">
      <xdr:nvSpPr>
        <xdr:cNvPr id="708" name="PoljeZBesedilom 707">
          <a:extLst>
            <a:ext uri="{FF2B5EF4-FFF2-40B4-BE49-F238E27FC236}">
              <a16:creationId xmlns:a16="http://schemas.microsoft.com/office/drawing/2014/main" xmlns="" id="{477AA83C-A8DB-4174-86AE-1D77B0A906DB}"/>
            </a:ext>
          </a:extLst>
        </xdr:cNvPr>
        <xdr:cNvSpPr txBox="1"/>
      </xdr:nvSpPr>
      <xdr:spPr>
        <a:xfrm>
          <a:off x="5234940" y="184083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09" name="PoljeZBesedilom 708">
          <a:extLst>
            <a:ext uri="{FF2B5EF4-FFF2-40B4-BE49-F238E27FC236}">
              <a16:creationId xmlns:a16="http://schemas.microsoft.com/office/drawing/2014/main" xmlns="" id="{A043343E-2925-46AB-ADE7-FF3A21767D56}"/>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0" name="PoljeZBesedilom 709">
          <a:extLst>
            <a:ext uri="{FF2B5EF4-FFF2-40B4-BE49-F238E27FC236}">
              <a16:creationId xmlns:a16="http://schemas.microsoft.com/office/drawing/2014/main" xmlns="" id="{9710C6C0-E0F0-446F-BD4F-3EB5BF660E76}"/>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1" name="PoljeZBesedilom 710">
          <a:extLst>
            <a:ext uri="{FF2B5EF4-FFF2-40B4-BE49-F238E27FC236}">
              <a16:creationId xmlns:a16="http://schemas.microsoft.com/office/drawing/2014/main" xmlns="" id="{89F9BA9B-2795-4C9E-B614-0B83796E14CC}"/>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2" name="PoljeZBesedilom 711">
          <a:extLst>
            <a:ext uri="{FF2B5EF4-FFF2-40B4-BE49-F238E27FC236}">
              <a16:creationId xmlns:a16="http://schemas.microsoft.com/office/drawing/2014/main" xmlns="" id="{EF9E3ED4-CCE4-4E88-BA98-AC2F03F7F6CC}"/>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3" name="PoljeZBesedilom 712">
          <a:extLst>
            <a:ext uri="{FF2B5EF4-FFF2-40B4-BE49-F238E27FC236}">
              <a16:creationId xmlns:a16="http://schemas.microsoft.com/office/drawing/2014/main" xmlns="" id="{E89E705B-1264-416F-978E-0D494920ED18}"/>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4" name="PoljeZBesedilom 713">
          <a:extLst>
            <a:ext uri="{FF2B5EF4-FFF2-40B4-BE49-F238E27FC236}">
              <a16:creationId xmlns:a16="http://schemas.microsoft.com/office/drawing/2014/main" xmlns="" id="{FEAD6F68-B124-4A0A-B949-FCFD53573A3E}"/>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715" name="PoljeZBesedilom 714">
          <a:extLst>
            <a:ext uri="{FF2B5EF4-FFF2-40B4-BE49-F238E27FC236}">
              <a16:creationId xmlns:a16="http://schemas.microsoft.com/office/drawing/2014/main" xmlns="" id="{9C6EC25F-85EF-4B75-BB83-A1A2D616020D}"/>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476</xdr:row>
      <xdr:rowOff>0</xdr:rowOff>
    </xdr:from>
    <xdr:ext cx="184731" cy="264560"/>
    <xdr:sp macro="" textlink="">
      <xdr:nvSpPr>
        <xdr:cNvPr id="716" name="PoljeZBesedilom 715">
          <a:extLst>
            <a:ext uri="{FF2B5EF4-FFF2-40B4-BE49-F238E27FC236}">
              <a16:creationId xmlns:a16="http://schemas.microsoft.com/office/drawing/2014/main" xmlns="" id="{D7DE248E-3A53-4A55-B594-1C16D264E395}"/>
            </a:ext>
          </a:extLst>
        </xdr:cNvPr>
        <xdr:cNvSpPr txBox="1"/>
      </xdr:nvSpPr>
      <xdr:spPr>
        <a:xfrm>
          <a:off x="5234940" y="187650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483</xdr:row>
      <xdr:rowOff>0</xdr:rowOff>
    </xdr:from>
    <xdr:ext cx="184731" cy="264560"/>
    <xdr:sp macro="" textlink="">
      <xdr:nvSpPr>
        <xdr:cNvPr id="717" name="PoljeZBesedilom 716">
          <a:extLst>
            <a:ext uri="{FF2B5EF4-FFF2-40B4-BE49-F238E27FC236}">
              <a16:creationId xmlns:a16="http://schemas.microsoft.com/office/drawing/2014/main" xmlns="" id="{399D9A82-ABE7-41AD-B307-60F8B252AD33}"/>
            </a:ext>
          </a:extLst>
        </xdr:cNvPr>
        <xdr:cNvSpPr txBox="1"/>
      </xdr:nvSpPr>
      <xdr:spPr>
        <a:xfrm>
          <a:off x="5234940" y="189562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483</xdr:row>
      <xdr:rowOff>0</xdr:rowOff>
    </xdr:from>
    <xdr:ext cx="184731" cy="264560"/>
    <xdr:sp macro="" textlink="">
      <xdr:nvSpPr>
        <xdr:cNvPr id="718" name="PoljeZBesedilom 717">
          <a:extLst>
            <a:ext uri="{FF2B5EF4-FFF2-40B4-BE49-F238E27FC236}">
              <a16:creationId xmlns:a16="http://schemas.microsoft.com/office/drawing/2014/main" xmlns="" id="{B15C4A8F-F87B-4523-B813-C69C4A90CD21}"/>
            </a:ext>
          </a:extLst>
        </xdr:cNvPr>
        <xdr:cNvSpPr txBox="1"/>
      </xdr:nvSpPr>
      <xdr:spPr>
        <a:xfrm>
          <a:off x="5234940" y="189562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483</xdr:row>
      <xdr:rowOff>0</xdr:rowOff>
    </xdr:from>
    <xdr:ext cx="184731" cy="264560"/>
    <xdr:sp macro="" textlink="">
      <xdr:nvSpPr>
        <xdr:cNvPr id="719" name="PoljeZBesedilom 718">
          <a:extLst>
            <a:ext uri="{FF2B5EF4-FFF2-40B4-BE49-F238E27FC236}">
              <a16:creationId xmlns:a16="http://schemas.microsoft.com/office/drawing/2014/main" xmlns="" id="{8549BDEE-53A7-4857-A6BB-701C6A7FC4C2}"/>
            </a:ext>
          </a:extLst>
        </xdr:cNvPr>
        <xdr:cNvSpPr txBox="1"/>
      </xdr:nvSpPr>
      <xdr:spPr>
        <a:xfrm>
          <a:off x="5234940" y="189562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0" name="PoljeZBesedilom 719">
          <a:extLst>
            <a:ext uri="{FF2B5EF4-FFF2-40B4-BE49-F238E27FC236}">
              <a16:creationId xmlns:a16="http://schemas.microsoft.com/office/drawing/2014/main" xmlns="" id="{E15F5C99-B78D-4FBF-8A39-A7B1949C2B9B}"/>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1" name="PoljeZBesedilom 720">
          <a:extLst>
            <a:ext uri="{FF2B5EF4-FFF2-40B4-BE49-F238E27FC236}">
              <a16:creationId xmlns:a16="http://schemas.microsoft.com/office/drawing/2014/main" xmlns="" id="{EE753FD8-BC15-45B3-AB81-82E2EAFCC62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2" name="PoljeZBesedilom 721">
          <a:extLst>
            <a:ext uri="{FF2B5EF4-FFF2-40B4-BE49-F238E27FC236}">
              <a16:creationId xmlns:a16="http://schemas.microsoft.com/office/drawing/2014/main" xmlns="" id="{8E3B2BE1-A401-4FF7-AF71-D2DEA1FCE1F0}"/>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3" name="PoljeZBesedilom 722">
          <a:extLst>
            <a:ext uri="{FF2B5EF4-FFF2-40B4-BE49-F238E27FC236}">
              <a16:creationId xmlns:a16="http://schemas.microsoft.com/office/drawing/2014/main" xmlns="" id="{0509C8CC-AA1A-4DBC-B8ED-F493C1DD075C}"/>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4" name="PoljeZBesedilom 723">
          <a:extLst>
            <a:ext uri="{FF2B5EF4-FFF2-40B4-BE49-F238E27FC236}">
              <a16:creationId xmlns:a16="http://schemas.microsoft.com/office/drawing/2014/main" xmlns="" id="{7CB60A1C-C91B-4FE2-9990-BD302EB26E9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5" name="PoljeZBesedilom 724">
          <a:extLst>
            <a:ext uri="{FF2B5EF4-FFF2-40B4-BE49-F238E27FC236}">
              <a16:creationId xmlns:a16="http://schemas.microsoft.com/office/drawing/2014/main" xmlns="" id="{F1A7FB79-50B5-4EBD-92C4-9872CBCF39D6}"/>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6" name="PoljeZBesedilom 725">
          <a:extLst>
            <a:ext uri="{FF2B5EF4-FFF2-40B4-BE49-F238E27FC236}">
              <a16:creationId xmlns:a16="http://schemas.microsoft.com/office/drawing/2014/main" xmlns="" id="{1410500C-CBB7-487B-B737-F221B961B738}"/>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7" name="PoljeZBesedilom 726">
          <a:extLst>
            <a:ext uri="{FF2B5EF4-FFF2-40B4-BE49-F238E27FC236}">
              <a16:creationId xmlns:a16="http://schemas.microsoft.com/office/drawing/2014/main" xmlns="" id="{DDB8DA56-211B-443A-A135-B9819CC115C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8" name="PoljeZBesedilom 727">
          <a:extLst>
            <a:ext uri="{FF2B5EF4-FFF2-40B4-BE49-F238E27FC236}">
              <a16:creationId xmlns:a16="http://schemas.microsoft.com/office/drawing/2014/main" xmlns="" id="{F19E49AC-441C-4A36-985B-32DE916EEAC8}"/>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29" name="PoljeZBesedilom 728">
          <a:extLst>
            <a:ext uri="{FF2B5EF4-FFF2-40B4-BE49-F238E27FC236}">
              <a16:creationId xmlns:a16="http://schemas.microsoft.com/office/drawing/2014/main" xmlns="" id="{95B0B442-939D-4600-A92A-19DA8CD62E62}"/>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0" name="PoljeZBesedilom 729">
          <a:extLst>
            <a:ext uri="{FF2B5EF4-FFF2-40B4-BE49-F238E27FC236}">
              <a16:creationId xmlns:a16="http://schemas.microsoft.com/office/drawing/2014/main" xmlns="" id="{452D1F99-8875-42C8-9586-736DD3C711F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1" name="PoljeZBesedilom 730">
          <a:extLst>
            <a:ext uri="{FF2B5EF4-FFF2-40B4-BE49-F238E27FC236}">
              <a16:creationId xmlns:a16="http://schemas.microsoft.com/office/drawing/2014/main" xmlns="" id="{BFA62BD1-AC53-46C0-B479-495B0D5A241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2" name="PoljeZBesedilom 731">
          <a:extLst>
            <a:ext uri="{FF2B5EF4-FFF2-40B4-BE49-F238E27FC236}">
              <a16:creationId xmlns:a16="http://schemas.microsoft.com/office/drawing/2014/main" xmlns="" id="{BE2267AF-2875-4613-9BF4-A41052FF5914}"/>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3" name="PoljeZBesedilom 732">
          <a:extLst>
            <a:ext uri="{FF2B5EF4-FFF2-40B4-BE49-F238E27FC236}">
              <a16:creationId xmlns:a16="http://schemas.microsoft.com/office/drawing/2014/main" xmlns="" id="{297E0C43-33EC-48B9-95D0-5325A38261EF}"/>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4" name="PoljeZBesedilom 733">
          <a:extLst>
            <a:ext uri="{FF2B5EF4-FFF2-40B4-BE49-F238E27FC236}">
              <a16:creationId xmlns:a16="http://schemas.microsoft.com/office/drawing/2014/main" xmlns="" id="{91A2708C-7A4D-452A-A3CE-B624FE4AD1F6}"/>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5" name="PoljeZBesedilom 734">
          <a:extLst>
            <a:ext uri="{FF2B5EF4-FFF2-40B4-BE49-F238E27FC236}">
              <a16:creationId xmlns:a16="http://schemas.microsoft.com/office/drawing/2014/main" xmlns="" id="{7BBDEEEE-8933-4A8B-A247-49CC37BFA2CB}"/>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6" name="PoljeZBesedilom 735">
          <a:extLst>
            <a:ext uri="{FF2B5EF4-FFF2-40B4-BE49-F238E27FC236}">
              <a16:creationId xmlns:a16="http://schemas.microsoft.com/office/drawing/2014/main" xmlns="" id="{665BF3E5-B9FC-48D3-BC93-26FB5165766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7" name="PoljeZBesedilom 736">
          <a:extLst>
            <a:ext uri="{FF2B5EF4-FFF2-40B4-BE49-F238E27FC236}">
              <a16:creationId xmlns:a16="http://schemas.microsoft.com/office/drawing/2014/main" xmlns="" id="{62BA8AD9-158C-45E5-90FE-B79D8C01B8F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8" name="PoljeZBesedilom 737">
          <a:extLst>
            <a:ext uri="{FF2B5EF4-FFF2-40B4-BE49-F238E27FC236}">
              <a16:creationId xmlns:a16="http://schemas.microsoft.com/office/drawing/2014/main" xmlns="" id="{B32C893E-3031-4CE4-B3D9-9B4437D83932}"/>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39" name="PoljeZBesedilom 738">
          <a:extLst>
            <a:ext uri="{FF2B5EF4-FFF2-40B4-BE49-F238E27FC236}">
              <a16:creationId xmlns:a16="http://schemas.microsoft.com/office/drawing/2014/main" xmlns="" id="{39A611EE-70B7-42C2-AA38-8E092B17D79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0" name="PoljeZBesedilom 739">
          <a:extLst>
            <a:ext uri="{FF2B5EF4-FFF2-40B4-BE49-F238E27FC236}">
              <a16:creationId xmlns:a16="http://schemas.microsoft.com/office/drawing/2014/main" xmlns="" id="{DE33B906-7BE8-4D96-88A2-9B5F5D638B0A}"/>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1" name="PoljeZBesedilom 740">
          <a:extLst>
            <a:ext uri="{FF2B5EF4-FFF2-40B4-BE49-F238E27FC236}">
              <a16:creationId xmlns:a16="http://schemas.microsoft.com/office/drawing/2014/main" xmlns="" id="{75CC9B89-881A-45DA-A27E-40CD3748089C}"/>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2" name="PoljeZBesedilom 741">
          <a:extLst>
            <a:ext uri="{FF2B5EF4-FFF2-40B4-BE49-F238E27FC236}">
              <a16:creationId xmlns:a16="http://schemas.microsoft.com/office/drawing/2014/main" xmlns="" id="{7BACA281-ACD4-4985-97FC-F58425A7FB88}"/>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3" name="PoljeZBesedilom 742">
          <a:extLst>
            <a:ext uri="{FF2B5EF4-FFF2-40B4-BE49-F238E27FC236}">
              <a16:creationId xmlns:a16="http://schemas.microsoft.com/office/drawing/2014/main" xmlns="" id="{A2A933F9-5C25-45F2-A7C2-21CD390DD688}"/>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4" name="PoljeZBesedilom 743">
          <a:extLst>
            <a:ext uri="{FF2B5EF4-FFF2-40B4-BE49-F238E27FC236}">
              <a16:creationId xmlns:a16="http://schemas.microsoft.com/office/drawing/2014/main" xmlns="" id="{58B3E682-0214-4256-BFC0-608D53113D1C}"/>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5" name="PoljeZBesedilom 744">
          <a:extLst>
            <a:ext uri="{FF2B5EF4-FFF2-40B4-BE49-F238E27FC236}">
              <a16:creationId xmlns:a16="http://schemas.microsoft.com/office/drawing/2014/main" xmlns="" id="{2B74AC5E-C135-47E9-AFC0-0CC18998156E}"/>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6" name="PoljeZBesedilom 745">
          <a:extLst>
            <a:ext uri="{FF2B5EF4-FFF2-40B4-BE49-F238E27FC236}">
              <a16:creationId xmlns:a16="http://schemas.microsoft.com/office/drawing/2014/main" xmlns="" id="{BB1922CE-2CCF-474D-9100-3868473F114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7" name="PoljeZBesedilom 746">
          <a:extLst>
            <a:ext uri="{FF2B5EF4-FFF2-40B4-BE49-F238E27FC236}">
              <a16:creationId xmlns:a16="http://schemas.microsoft.com/office/drawing/2014/main" xmlns="" id="{DAB27719-6DCD-4CD4-95B2-2F87CC165A2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8" name="PoljeZBesedilom 747">
          <a:extLst>
            <a:ext uri="{FF2B5EF4-FFF2-40B4-BE49-F238E27FC236}">
              <a16:creationId xmlns:a16="http://schemas.microsoft.com/office/drawing/2014/main" xmlns="" id="{967D1A62-75EE-4357-BA77-BEF307E08A2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49" name="PoljeZBesedilom 748">
          <a:extLst>
            <a:ext uri="{FF2B5EF4-FFF2-40B4-BE49-F238E27FC236}">
              <a16:creationId xmlns:a16="http://schemas.microsoft.com/office/drawing/2014/main" xmlns="" id="{5A7F6805-F713-4009-A69E-EBD60EF394C4}"/>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0" name="PoljeZBesedilom 749">
          <a:extLst>
            <a:ext uri="{FF2B5EF4-FFF2-40B4-BE49-F238E27FC236}">
              <a16:creationId xmlns:a16="http://schemas.microsoft.com/office/drawing/2014/main" xmlns="" id="{C5BA6676-FD8D-4864-9434-C4A1AA49FE0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1" name="PoljeZBesedilom 750">
          <a:extLst>
            <a:ext uri="{FF2B5EF4-FFF2-40B4-BE49-F238E27FC236}">
              <a16:creationId xmlns:a16="http://schemas.microsoft.com/office/drawing/2014/main" xmlns="" id="{E77D17BF-DF32-437E-AE15-3D2BA928335B}"/>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2" name="PoljeZBesedilom 751">
          <a:extLst>
            <a:ext uri="{FF2B5EF4-FFF2-40B4-BE49-F238E27FC236}">
              <a16:creationId xmlns:a16="http://schemas.microsoft.com/office/drawing/2014/main" xmlns="" id="{4D0639CA-4C1B-4580-B173-0E47BEFA5F8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3" name="PoljeZBesedilom 752">
          <a:extLst>
            <a:ext uri="{FF2B5EF4-FFF2-40B4-BE49-F238E27FC236}">
              <a16:creationId xmlns:a16="http://schemas.microsoft.com/office/drawing/2014/main" xmlns="" id="{29C3D528-C0F4-42B5-897E-D486BF1ED59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4" name="PoljeZBesedilom 753">
          <a:extLst>
            <a:ext uri="{FF2B5EF4-FFF2-40B4-BE49-F238E27FC236}">
              <a16:creationId xmlns:a16="http://schemas.microsoft.com/office/drawing/2014/main" xmlns="" id="{E5E73323-55A0-44C7-BEFC-81C267DA4AD9}"/>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5" name="PoljeZBesedilom 754">
          <a:extLst>
            <a:ext uri="{FF2B5EF4-FFF2-40B4-BE49-F238E27FC236}">
              <a16:creationId xmlns:a16="http://schemas.microsoft.com/office/drawing/2014/main" xmlns="" id="{55B44FF2-1418-4254-A779-D4DE630825FD}"/>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6" name="PoljeZBesedilom 755">
          <a:extLst>
            <a:ext uri="{FF2B5EF4-FFF2-40B4-BE49-F238E27FC236}">
              <a16:creationId xmlns:a16="http://schemas.microsoft.com/office/drawing/2014/main" xmlns="" id="{BCB95621-8C50-47E5-B156-BAFAD0251860}"/>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7" name="PoljeZBesedilom 756">
          <a:extLst>
            <a:ext uri="{FF2B5EF4-FFF2-40B4-BE49-F238E27FC236}">
              <a16:creationId xmlns:a16="http://schemas.microsoft.com/office/drawing/2014/main" xmlns="" id="{1E91E3F3-0FD5-4F31-A7BB-AC1C3C852A38}"/>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8" name="PoljeZBesedilom 757">
          <a:extLst>
            <a:ext uri="{FF2B5EF4-FFF2-40B4-BE49-F238E27FC236}">
              <a16:creationId xmlns:a16="http://schemas.microsoft.com/office/drawing/2014/main" xmlns="" id="{FAD4550A-ED42-4076-93C3-073A7F05A3A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59" name="PoljeZBesedilom 758">
          <a:extLst>
            <a:ext uri="{FF2B5EF4-FFF2-40B4-BE49-F238E27FC236}">
              <a16:creationId xmlns:a16="http://schemas.microsoft.com/office/drawing/2014/main" xmlns="" id="{05D23FC1-F631-449E-8840-45CE10BE7CAC}"/>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0" name="PoljeZBesedilom 759">
          <a:extLst>
            <a:ext uri="{FF2B5EF4-FFF2-40B4-BE49-F238E27FC236}">
              <a16:creationId xmlns:a16="http://schemas.microsoft.com/office/drawing/2014/main" xmlns="" id="{50889D8A-9C4D-49FD-9C04-E6380688686C}"/>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1" name="PoljeZBesedilom 760">
          <a:extLst>
            <a:ext uri="{FF2B5EF4-FFF2-40B4-BE49-F238E27FC236}">
              <a16:creationId xmlns:a16="http://schemas.microsoft.com/office/drawing/2014/main" xmlns="" id="{7613AF95-F588-421A-995A-BDCE0F9AC1F4}"/>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2" name="PoljeZBesedilom 761">
          <a:extLst>
            <a:ext uri="{FF2B5EF4-FFF2-40B4-BE49-F238E27FC236}">
              <a16:creationId xmlns:a16="http://schemas.microsoft.com/office/drawing/2014/main" xmlns="" id="{DCA9A151-5B30-425B-9483-6ABB0866BA1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3" name="PoljeZBesedilom 762">
          <a:extLst>
            <a:ext uri="{FF2B5EF4-FFF2-40B4-BE49-F238E27FC236}">
              <a16:creationId xmlns:a16="http://schemas.microsoft.com/office/drawing/2014/main" xmlns="" id="{51A13554-A466-4E40-9419-CA756A58DA6B}"/>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4" name="PoljeZBesedilom 763">
          <a:extLst>
            <a:ext uri="{FF2B5EF4-FFF2-40B4-BE49-F238E27FC236}">
              <a16:creationId xmlns:a16="http://schemas.microsoft.com/office/drawing/2014/main" xmlns="" id="{463A2AC3-83BB-432F-BBE8-DD3AA817F2B1}"/>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5" name="PoljeZBesedilom 764">
          <a:extLst>
            <a:ext uri="{FF2B5EF4-FFF2-40B4-BE49-F238E27FC236}">
              <a16:creationId xmlns:a16="http://schemas.microsoft.com/office/drawing/2014/main" xmlns="" id="{D741C122-8773-4DEF-983B-206FA42C020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6" name="PoljeZBesedilom 765">
          <a:extLst>
            <a:ext uri="{FF2B5EF4-FFF2-40B4-BE49-F238E27FC236}">
              <a16:creationId xmlns:a16="http://schemas.microsoft.com/office/drawing/2014/main" xmlns="" id="{F5E879DF-2E18-4AFA-9F39-DA8937AA8034}"/>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7" name="PoljeZBesedilom 766">
          <a:extLst>
            <a:ext uri="{FF2B5EF4-FFF2-40B4-BE49-F238E27FC236}">
              <a16:creationId xmlns:a16="http://schemas.microsoft.com/office/drawing/2014/main" xmlns="" id="{ECAC3934-D7CD-4CBC-81F6-395D3D7BE226}"/>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8" name="PoljeZBesedilom 767">
          <a:extLst>
            <a:ext uri="{FF2B5EF4-FFF2-40B4-BE49-F238E27FC236}">
              <a16:creationId xmlns:a16="http://schemas.microsoft.com/office/drawing/2014/main" xmlns="" id="{6325844B-09DB-4288-8B47-7618BBECFD4E}"/>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69" name="PoljeZBesedilom 768">
          <a:extLst>
            <a:ext uri="{FF2B5EF4-FFF2-40B4-BE49-F238E27FC236}">
              <a16:creationId xmlns:a16="http://schemas.microsoft.com/office/drawing/2014/main" xmlns="" id="{E9239914-858F-4B30-A623-66493D28417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0" name="PoljeZBesedilom 769">
          <a:extLst>
            <a:ext uri="{FF2B5EF4-FFF2-40B4-BE49-F238E27FC236}">
              <a16:creationId xmlns:a16="http://schemas.microsoft.com/office/drawing/2014/main" xmlns="" id="{4F2EAB7F-B8DE-4E99-B305-3137B317E002}"/>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1" name="PoljeZBesedilom 770">
          <a:extLst>
            <a:ext uri="{FF2B5EF4-FFF2-40B4-BE49-F238E27FC236}">
              <a16:creationId xmlns:a16="http://schemas.microsoft.com/office/drawing/2014/main" xmlns="" id="{04849C67-6252-41F6-88F5-F08E3D019B87}"/>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2" name="PoljeZBesedilom 771">
          <a:extLst>
            <a:ext uri="{FF2B5EF4-FFF2-40B4-BE49-F238E27FC236}">
              <a16:creationId xmlns:a16="http://schemas.microsoft.com/office/drawing/2014/main" xmlns="" id="{C0A46758-2E74-431C-9A48-BFCAEDA6C105}"/>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3" name="PoljeZBesedilom 772">
          <a:extLst>
            <a:ext uri="{FF2B5EF4-FFF2-40B4-BE49-F238E27FC236}">
              <a16:creationId xmlns:a16="http://schemas.microsoft.com/office/drawing/2014/main" xmlns="" id="{D9FD95AC-7864-49AF-9486-F344E568C400}"/>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4" name="PoljeZBesedilom 773">
          <a:extLst>
            <a:ext uri="{FF2B5EF4-FFF2-40B4-BE49-F238E27FC236}">
              <a16:creationId xmlns:a16="http://schemas.microsoft.com/office/drawing/2014/main" xmlns="" id="{68A8081A-9C50-4FB3-A91A-21123D265D83}"/>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500</xdr:row>
      <xdr:rowOff>0</xdr:rowOff>
    </xdr:from>
    <xdr:ext cx="184731" cy="264560"/>
    <xdr:sp macro="" textlink="">
      <xdr:nvSpPr>
        <xdr:cNvPr id="775" name="PoljeZBesedilom 774">
          <a:extLst>
            <a:ext uri="{FF2B5EF4-FFF2-40B4-BE49-F238E27FC236}">
              <a16:creationId xmlns:a16="http://schemas.microsoft.com/office/drawing/2014/main" xmlns="" id="{71CB79D8-33B2-447F-B171-D8649EC703C3}"/>
            </a:ext>
          </a:extLst>
        </xdr:cNvPr>
        <xdr:cNvSpPr txBox="1"/>
      </xdr:nvSpPr>
      <xdr:spPr>
        <a:xfrm>
          <a:off x="5234940" y="19558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329</xdr:row>
      <xdr:rowOff>0</xdr:rowOff>
    </xdr:from>
    <xdr:ext cx="184731" cy="264560"/>
    <xdr:sp macro="" textlink="">
      <xdr:nvSpPr>
        <xdr:cNvPr id="776" name="PoljeZBesedilom 775">
          <a:extLst>
            <a:ext uri="{FF2B5EF4-FFF2-40B4-BE49-F238E27FC236}">
              <a16:creationId xmlns:a16="http://schemas.microsoft.com/office/drawing/2014/main" xmlns="" id="{DA1771EA-75C5-4457-8A52-692891E84535}"/>
            </a:ext>
          </a:extLst>
        </xdr:cNvPr>
        <xdr:cNvSpPr txBox="1"/>
      </xdr:nvSpPr>
      <xdr:spPr>
        <a:xfrm>
          <a:off x="5234940" y="11140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329</xdr:row>
      <xdr:rowOff>0</xdr:rowOff>
    </xdr:from>
    <xdr:ext cx="184731" cy="264560"/>
    <xdr:sp macro="" textlink="">
      <xdr:nvSpPr>
        <xdr:cNvPr id="777" name="PoljeZBesedilom 776">
          <a:extLst>
            <a:ext uri="{FF2B5EF4-FFF2-40B4-BE49-F238E27FC236}">
              <a16:creationId xmlns:a16="http://schemas.microsoft.com/office/drawing/2014/main" xmlns="" id="{DE53E95B-2DF2-4E1F-9020-72FF3052897E}"/>
            </a:ext>
          </a:extLst>
        </xdr:cNvPr>
        <xdr:cNvSpPr txBox="1"/>
      </xdr:nvSpPr>
      <xdr:spPr>
        <a:xfrm>
          <a:off x="5234940" y="11140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78" name="PoljeZBesedilom 777">
          <a:extLst>
            <a:ext uri="{FF2B5EF4-FFF2-40B4-BE49-F238E27FC236}">
              <a16:creationId xmlns:a16="http://schemas.microsoft.com/office/drawing/2014/main" xmlns="" id="{9EF1D0A3-E9F7-467E-829E-87BBA21191F4}"/>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79" name="PoljeZBesedilom 778">
          <a:extLst>
            <a:ext uri="{FF2B5EF4-FFF2-40B4-BE49-F238E27FC236}">
              <a16:creationId xmlns:a16="http://schemas.microsoft.com/office/drawing/2014/main" xmlns="" id="{0E88F753-0D86-4C99-8BC2-2200A31FB922}"/>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0" name="PoljeZBesedilom 779">
          <a:extLst>
            <a:ext uri="{FF2B5EF4-FFF2-40B4-BE49-F238E27FC236}">
              <a16:creationId xmlns:a16="http://schemas.microsoft.com/office/drawing/2014/main" xmlns="" id="{F29230F1-03B2-4BFF-A9D0-FA5D218DCB1A}"/>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1" name="PoljeZBesedilom 780">
          <a:extLst>
            <a:ext uri="{FF2B5EF4-FFF2-40B4-BE49-F238E27FC236}">
              <a16:creationId xmlns:a16="http://schemas.microsoft.com/office/drawing/2014/main" xmlns="" id="{C87DAF26-76AF-4E49-8D5E-93A102DB4047}"/>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2" name="PoljeZBesedilom 781">
          <a:extLst>
            <a:ext uri="{FF2B5EF4-FFF2-40B4-BE49-F238E27FC236}">
              <a16:creationId xmlns:a16="http://schemas.microsoft.com/office/drawing/2014/main" xmlns="" id="{4AC6D3AC-F41B-41FD-BD44-8A7933907EBF}"/>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3" name="PoljeZBesedilom 782">
          <a:extLst>
            <a:ext uri="{FF2B5EF4-FFF2-40B4-BE49-F238E27FC236}">
              <a16:creationId xmlns:a16="http://schemas.microsoft.com/office/drawing/2014/main" xmlns="" id="{E6F65FB3-7629-4BBE-9FBD-49AF312788A6}"/>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4" name="PoljeZBesedilom 783">
          <a:extLst>
            <a:ext uri="{FF2B5EF4-FFF2-40B4-BE49-F238E27FC236}">
              <a16:creationId xmlns:a16="http://schemas.microsoft.com/office/drawing/2014/main" xmlns="" id="{4D64A9C2-EA9A-4781-839F-E033629749FA}"/>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330</xdr:row>
      <xdr:rowOff>0</xdr:rowOff>
    </xdr:from>
    <xdr:ext cx="184731" cy="264560"/>
    <xdr:sp macro="" textlink="">
      <xdr:nvSpPr>
        <xdr:cNvPr id="785" name="PoljeZBesedilom 784">
          <a:extLst>
            <a:ext uri="{FF2B5EF4-FFF2-40B4-BE49-F238E27FC236}">
              <a16:creationId xmlns:a16="http://schemas.microsoft.com/office/drawing/2014/main" xmlns="" id="{4470A054-C06B-40E4-8CD0-CD2A9059E111}"/>
            </a:ext>
          </a:extLst>
        </xdr:cNvPr>
        <xdr:cNvSpPr txBox="1"/>
      </xdr:nvSpPr>
      <xdr:spPr>
        <a:xfrm>
          <a:off x="5234940" y="11158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331</xdr:row>
      <xdr:rowOff>0</xdr:rowOff>
    </xdr:from>
    <xdr:ext cx="184731" cy="264560"/>
    <xdr:sp macro="" textlink="">
      <xdr:nvSpPr>
        <xdr:cNvPr id="786" name="PoljeZBesedilom 785">
          <a:extLst>
            <a:ext uri="{FF2B5EF4-FFF2-40B4-BE49-F238E27FC236}">
              <a16:creationId xmlns:a16="http://schemas.microsoft.com/office/drawing/2014/main" xmlns="" id="{AA3A0890-529B-4C35-BB6F-2B1BE8F29C2A}"/>
            </a:ext>
          </a:extLst>
        </xdr:cNvPr>
        <xdr:cNvSpPr txBox="1"/>
      </xdr:nvSpPr>
      <xdr:spPr>
        <a:xfrm>
          <a:off x="5234940" y="112692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333</xdr:row>
      <xdr:rowOff>0</xdr:rowOff>
    </xdr:from>
    <xdr:ext cx="184731" cy="264560"/>
    <xdr:sp macro="" textlink="">
      <xdr:nvSpPr>
        <xdr:cNvPr id="787" name="PoljeZBesedilom 786">
          <a:extLst>
            <a:ext uri="{FF2B5EF4-FFF2-40B4-BE49-F238E27FC236}">
              <a16:creationId xmlns:a16="http://schemas.microsoft.com/office/drawing/2014/main" xmlns="" id="{77A59AA1-6CC1-44EA-9FEE-B2FD7C0871B0}"/>
            </a:ext>
          </a:extLst>
        </xdr:cNvPr>
        <xdr:cNvSpPr txBox="1"/>
      </xdr:nvSpPr>
      <xdr:spPr>
        <a:xfrm>
          <a:off x="5234940" y="11381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333</xdr:row>
      <xdr:rowOff>0</xdr:rowOff>
    </xdr:from>
    <xdr:ext cx="184731" cy="264560"/>
    <xdr:sp macro="" textlink="">
      <xdr:nvSpPr>
        <xdr:cNvPr id="788" name="PoljeZBesedilom 787">
          <a:extLst>
            <a:ext uri="{FF2B5EF4-FFF2-40B4-BE49-F238E27FC236}">
              <a16:creationId xmlns:a16="http://schemas.microsoft.com/office/drawing/2014/main" xmlns="" id="{28DF159A-F4DB-43D8-B5B6-38F19F2CF95E}"/>
            </a:ext>
          </a:extLst>
        </xdr:cNvPr>
        <xdr:cNvSpPr txBox="1"/>
      </xdr:nvSpPr>
      <xdr:spPr>
        <a:xfrm>
          <a:off x="5234940" y="11381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89" name="PoljeZBesedilom 788">
          <a:extLst>
            <a:ext uri="{FF2B5EF4-FFF2-40B4-BE49-F238E27FC236}">
              <a16:creationId xmlns:a16="http://schemas.microsoft.com/office/drawing/2014/main" xmlns="" id="{0E2F14BC-8036-4694-8DAF-125FDB76998B}"/>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90" name="PoljeZBesedilom 789">
          <a:extLst>
            <a:ext uri="{FF2B5EF4-FFF2-40B4-BE49-F238E27FC236}">
              <a16:creationId xmlns:a16="http://schemas.microsoft.com/office/drawing/2014/main" xmlns="" id="{A5FE7B3B-3A4D-4DD8-9913-80EB02768C1F}"/>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333</xdr:row>
      <xdr:rowOff>0</xdr:rowOff>
    </xdr:from>
    <xdr:ext cx="184731" cy="264560"/>
    <xdr:sp macro="" textlink="">
      <xdr:nvSpPr>
        <xdr:cNvPr id="791" name="PoljeZBesedilom 790">
          <a:extLst>
            <a:ext uri="{FF2B5EF4-FFF2-40B4-BE49-F238E27FC236}">
              <a16:creationId xmlns:a16="http://schemas.microsoft.com/office/drawing/2014/main" xmlns="" id="{0BFC7AF6-323D-4EFC-AC73-5EF39862E0B1}"/>
            </a:ext>
          </a:extLst>
        </xdr:cNvPr>
        <xdr:cNvSpPr txBox="1"/>
      </xdr:nvSpPr>
      <xdr:spPr>
        <a:xfrm>
          <a:off x="5234940" y="11381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333</xdr:row>
      <xdr:rowOff>0</xdr:rowOff>
    </xdr:from>
    <xdr:ext cx="184731" cy="264560"/>
    <xdr:sp macro="" textlink="">
      <xdr:nvSpPr>
        <xdr:cNvPr id="792" name="PoljeZBesedilom 791">
          <a:extLst>
            <a:ext uri="{FF2B5EF4-FFF2-40B4-BE49-F238E27FC236}">
              <a16:creationId xmlns:a16="http://schemas.microsoft.com/office/drawing/2014/main" xmlns="" id="{AA0B8184-77FC-4467-8C8B-504A34B03E0B}"/>
            </a:ext>
          </a:extLst>
        </xdr:cNvPr>
        <xdr:cNvSpPr txBox="1"/>
      </xdr:nvSpPr>
      <xdr:spPr>
        <a:xfrm>
          <a:off x="5234940" y="11381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93" name="PoljeZBesedilom 792">
          <a:extLst>
            <a:ext uri="{FF2B5EF4-FFF2-40B4-BE49-F238E27FC236}">
              <a16:creationId xmlns:a16="http://schemas.microsoft.com/office/drawing/2014/main" xmlns="" id="{84A7DE28-0F4E-4047-9F71-C66762F608E1}"/>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94" name="PoljeZBesedilom 793">
          <a:extLst>
            <a:ext uri="{FF2B5EF4-FFF2-40B4-BE49-F238E27FC236}">
              <a16:creationId xmlns:a16="http://schemas.microsoft.com/office/drawing/2014/main" xmlns="" id="{96E2AF1B-865E-4079-AB51-DAF7F7A3A9E2}"/>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95" name="PoljeZBesedilom 794">
          <a:extLst>
            <a:ext uri="{FF2B5EF4-FFF2-40B4-BE49-F238E27FC236}">
              <a16:creationId xmlns:a16="http://schemas.microsoft.com/office/drawing/2014/main" xmlns="" id="{6F87298B-7903-4155-8BFC-D54E437D3627}"/>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355</xdr:row>
      <xdr:rowOff>0</xdr:rowOff>
    </xdr:from>
    <xdr:ext cx="184731" cy="264560"/>
    <xdr:sp macro="" textlink="">
      <xdr:nvSpPr>
        <xdr:cNvPr id="796" name="PoljeZBesedilom 795">
          <a:extLst>
            <a:ext uri="{FF2B5EF4-FFF2-40B4-BE49-F238E27FC236}">
              <a16:creationId xmlns:a16="http://schemas.microsoft.com/office/drawing/2014/main" xmlns="" id="{3C5A279C-AFF9-4995-855B-963048F1F4ED}"/>
            </a:ext>
          </a:extLst>
        </xdr:cNvPr>
        <xdr:cNvSpPr txBox="1"/>
      </xdr:nvSpPr>
      <xdr:spPr>
        <a:xfrm>
          <a:off x="5234940" y="12853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797" name="PoljeZBesedilom 796">
          <a:extLst>
            <a:ext uri="{FF2B5EF4-FFF2-40B4-BE49-F238E27FC236}">
              <a16:creationId xmlns:a16="http://schemas.microsoft.com/office/drawing/2014/main" xmlns="" id="{846E402E-05F3-4560-935B-BC24D76CBEAF}"/>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798" name="PoljeZBesedilom 797">
          <a:extLst>
            <a:ext uri="{FF2B5EF4-FFF2-40B4-BE49-F238E27FC236}">
              <a16:creationId xmlns:a16="http://schemas.microsoft.com/office/drawing/2014/main" xmlns="" id="{EA930189-7D9B-4BE2-BB15-CB359F8D7E74}"/>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799" name="PoljeZBesedilom 798">
          <a:extLst>
            <a:ext uri="{FF2B5EF4-FFF2-40B4-BE49-F238E27FC236}">
              <a16:creationId xmlns:a16="http://schemas.microsoft.com/office/drawing/2014/main" xmlns="" id="{BC7F9779-1B39-4824-B99C-D47C45F04C3F}"/>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0" name="PoljeZBesedilom 799">
          <a:extLst>
            <a:ext uri="{FF2B5EF4-FFF2-40B4-BE49-F238E27FC236}">
              <a16:creationId xmlns:a16="http://schemas.microsoft.com/office/drawing/2014/main" xmlns="" id="{1CF4801C-B83F-428E-83BB-A874A0D12B3C}"/>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1" name="PoljeZBesedilom 800">
          <a:extLst>
            <a:ext uri="{FF2B5EF4-FFF2-40B4-BE49-F238E27FC236}">
              <a16:creationId xmlns:a16="http://schemas.microsoft.com/office/drawing/2014/main" xmlns="" id="{59F5B0BB-6432-4757-8822-0BCA6010D46E}"/>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2" name="PoljeZBesedilom 801">
          <a:extLst>
            <a:ext uri="{FF2B5EF4-FFF2-40B4-BE49-F238E27FC236}">
              <a16:creationId xmlns:a16="http://schemas.microsoft.com/office/drawing/2014/main" xmlns="" id="{016A6523-6878-4C55-83B1-1FEC64BD7837}"/>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3" name="PoljeZBesedilom 802">
          <a:extLst>
            <a:ext uri="{FF2B5EF4-FFF2-40B4-BE49-F238E27FC236}">
              <a16:creationId xmlns:a16="http://schemas.microsoft.com/office/drawing/2014/main" xmlns="" id="{A353DC8D-8283-4BCD-8C8D-D635CB4403F8}"/>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4" name="PoljeZBesedilom 803">
          <a:extLst>
            <a:ext uri="{FF2B5EF4-FFF2-40B4-BE49-F238E27FC236}">
              <a16:creationId xmlns:a16="http://schemas.microsoft.com/office/drawing/2014/main" xmlns="" id="{1F411C58-E284-40F9-BE4E-FFCE4471DEE6}"/>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375</xdr:row>
      <xdr:rowOff>0</xdr:rowOff>
    </xdr:from>
    <xdr:ext cx="184731" cy="264560"/>
    <xdr:sp macro="" textlink="">
      <xdr:nvSpPr>
        <xdr:cNvPr id="805" name="PoljeZBesedilom 804">
          <a:extLst>
            <a:ext uri="{FF2B5EF4-FFF2-40B4-BE49-F238E27FC236}">
              <a16:creationId xmlns:a16="http://schemas.microsoft.com/office/drawing/2014/main" xmlns="" id="{B81593D8-C281-4C6B-A14C-F46847C67656}"/>
            </a:ext>
          </a:extLst>
        </xdr:cNvPr>
        <xdr:cNvSpPr txBox="1"/>
      </xdr:nvSpPr>
      <xdr:spPr>
        <a:xfrm>
          <a:off x="5234940" y="14044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6" name="PoljeZBesedilom 805">
          <a:extLst>
            <a:ext uri="{FF2B5EF4-FFF2-40B4-BE49-F238E27FC236}">
              <a16:creationId xmlns:a16="http://schemas.microsoft.com/office/drawing/2014/main" xmlns="" id="{D40FBF74-04E2-427A-B82C-D5AD06923385}"/>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7" name="PoljeZBesedilom 806">
          <a:extLst>
            <a:ext uri="{FF2B5EF4-FFF2-40B4-BE49-F238E27FC236}">
              <a16:creationId xmlns:a16="http://schemas.microsoft.com/office/drawing/2014/main" xmlns="" id="{B8B285FC-408C-48AD-A703-5B56A16D8E33}"/>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370</xdr:row>
      <xdr:rowOff>0</xdr:rowOff>
    </xdr:from>
    <xdr:ext cx="184731" cy="264560"/>
    <xdr:sp macro="" textlink="">
      <xdr:nvSpPr>
        <xdr:cNvPr id="808" name="PoljeZBesedilom 807">
          <a:extLst>
            <a:ext uri="{FF2B5EF4-FFF2-40B4-BE49-F238E27FC236}">
              <a16:creationId xmlns:a16="http://schemas.microsoft.com/office/drawing/2014/main" xmlns="" id="{F254B09A-75A6-46D3-B654-4C67C3D4D07E}"/>
            </a:ext>
          </a:extLst>
        </xdr:cNvPr>
        <xdr:cNvSpPr txBox="1"/>
      </xdr:nvSpPr>
      <xdr:spPr>
        <a:xfrm>
          <a:off x="5234940" y="13732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375</xdr:row>
      <xdr:rowOff>0</xdr:rowOff>
    </xdr:from>
    <xdr:ext cx="184731" cy="264560"/>
    <xdr:sp macro="" textlink="">
      <xdr:nvSpPr>
        <xdr:cNvPr id="809" name="PoljeZBesedilom 808">
          <a:extLst>
            <a:ext uri="{FF2B5EF4-FFF2-40B4-BE49-F238E27FC236}">
              <a16:creationId xmlns:a16="http://schemas.microsoft.com/office/drawing/2014/main" xmlns="" id="{8A61AC7F-E026-4C1B-9AC9-E122B321DC40}"/>
            </a:ext>
          </a:extLst>
        </xdr:cNvPr>
        <xdr:cNvSpPr txBox="1"/>
      </xdr:nvSpPr>
      <xdr:spPr>
        <a:xfrm>
          <a:off x="5234940" y="14044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375</xdr:row>
      <xdr:rowOff>0</xdr:rowOff>
    </xdr:from>
    <xdr:ext cx="184731" cy="264560"/>
    <xdr:sp macro="" textlink="">
      <xdr:nvSpPr>
        <xdr:cNvPr id="810" name="PoljeZBesedilom 809">
          <a:extLst>
            <a:ext uri="{FF2B5EF4-FFF2-40B4-BE49-F238E27FC236}">
              <a16:creationId xmlns:a16="http://schemas.microsoft.com/office/drawing/2014/main" xmlns="" id="{2C52FE42-37E7-4DBC-8651-1894E1119DB4}"/>
            </a:ext>
          </a:extLst>
        </xdr:cNvPr>
        <xdr:cNvSpPr txBox="1"/>
      </xdr:nvSpPr>
      <xdr:spPr>
        <a:xfrm>
          <a:off x="5234940" y="14044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1" name="PoljeZBesedilom 810">
          <a:extLst>
            <a:ext uri="{FF2B5EF4-FFF2-40B4-BE49-F238E27FC236}">
              <a16:creationId xmlns:a16="http://schemas.microsoft.com/office/drawing/2014/main" xmlns="" id="{B6EAC0F0-CF9D-4BAA-B52B-CA6882BB14B8}"/>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2" name="PoljeZBesedilom 811">
          <a:extLst>
            <a:ext uri="{FF2B5EF4-FFF2-40B4-BE49-F238E27FC236}">
              <a16:creationId xmlns:a16="http://schemas.microsoft.com/office/drawing/2014/main" xmlns="" id="{A7201CC0-DFC8-424A-8B26-32FBA56469C8}"/>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3" name="PoljeZBesedilom 812">
          <a:extLst>
            <a:ext uri="{FF2B5EF4-FFF2-40B4-BE49-F238E27FC236}">
              <a16:creationId xmlns:a16="http://schemas.microsoft.com/office/drawing/2014/main" xmlns="" id="{71E479FB-3304-4121-8C32-767CAAD60FDD}"/>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4" name="PoljeZBesedilom 813">
          <a:extLst>
            <a:ext uri="{FF2B5EF4-FFF2-40B4-BE49-F238E27FC236}">
              <a16:creationId xmlns:a16="http://schemas.microsoft.com/office/drawing/2014/main" xmlns="" id="{72D5124D-2079-4D3E-B88B-A6F10182473A}"/>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5" name="PoljeZBesedilom 814">
          <a:extLst>
            <a:ext uri="{FF2B5EF4-FFF2-40B4-BE49-F238E27FC236}">
              <a16:creationId xmlns:a16="http://schemas.microsoft.com/office/drawing/2014/main" xmlns="" id="{06974369-D95C-4FFD-8B8B-0DE8E5BDC03C}"/>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6" name="PoljeZBesedilom 815">
          <a:extLst>
            <a:ext uri="{FF2B5EF4-FFF2-40B4-BE49-F238E27FC236}">
              <a16:creationId xmlns:a16="http://schemas.microsoft.com/office/drawing/2014/main" xmlns="" id="{59E392B4-609A-4ED2-942C-41EB34B5A104}"/>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7" name="PoljeZBesedilom 816">
          <a:extLst>
            <a:ext uri="{FF2B5EF4-FFF2-40B4-BE49-F238E27FC236}">
              <a16:creationId xmlns:a16="http://schemas.microsoft.com/office/drawing/2014/main" xmlns="" id="{9CBB1542-0A89-4EB8-BE39-F5D7E4CE3B96}"/>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8" name="PoljeZBesedilom 817">
          <a:extLst>
            <a:ext uri="{FF2B5EF4-FFF2-40B4-BE49-F238E27FC236}">
              <a16:creationId xmlns:a16="http://schemas.microsoft.com/office/drawing/2014/main" xmlns="" id="{148413B1-48DA-4EE3-8371-8ED167C58992}"/>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19" name="PoljeZBesedilom 818">
          <a:extLst>
            <a:ext uri="{FF2B5EF4-FFF2-40B4-BE49-F238E27FC236}">
              <a16:creationId xmlns:a16="http://schemas.microsoft.com/office/drawing/2014/main" xmlns="" id="{0FF095A8-5140-4AE6-934D-6010F1B52B9C}"/>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0" name="PoljeZBesedilom 819">
          <a:extLst>
            <a:ext uri="{FF2B5EF4-FFF2-40B4-BE49-F238E27FC236}">
              <a16:creationId xmlns:a16="http://schemas.microsoft.com/office/drawing/2014/main" xmlns="" id="{B4D0BB32-F312-4CF7-A200-790A7AE9E177}"/>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1" name="PoljeZBesedilom 820">
          <a:extLst>
            <a:ext uri="{FF2B5EF4-FFF2-40B4-BE49-F238E27FC236}">
              <a16:creationId xmlns:a16="http://schemas.microsoft.com/office/drawing/2014/main" xmlns="" id="{09F2C4A5-0906-4CC9-969B-3CCA89B7D491}"/>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2" name="PoljeZBesedilom 821">
          <a:extLst>
            <a:ext uri="{FF2B5EF4-FFF2-40B4-BE49-F238E27FC236}">
              <a16:creationId xmlns:a16="http://schemas.microsoft.com/office/drawing/2014/main" xmlns="" id="{7CC0EC11-8284-4E2E-99E5-2C76FAC32D58}"/>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3" name="PoljeZBesedilom 822">
          <a:extLst>
            <a:ext uri="{FF2B5EF4-FFF2-40B4-BE49-F238E27FC236}">
              <a16:creationId xmlns:a16="http://schemas.microsoft.com/office/drawing/2014/main" xmlns="" id="{4AF56F81-E116-409D-B0BD-57D118DAB0AF}"/>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4" name="PoljeZBesedilom 823">
          <a:extLst>
            <a:ext uri="{FF2B5EF4-FFF2-40B4-BE49-F238E27FC236}">
              <a16:creationId xmlns:a16="http://schemas.microsoft.com/office/drawing/2014/main" xmlns="" id="{239A5077-57C5-498C-86EE-59E3CF1FD9DB}"/>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5" name="PoljeZBesedilom 824">
          <a:extLst>
            <a:ext uri="{FF2B5EF4-FFF2-40B4-BE49-F238E27FC236}">
              <a16:creationId xmlns:a16="http://schemas.microsoft.com/office/drawing/2014/main" xmlns="" id="{256CF15D-D917-4216-A473-EC734DE78EC5}"/>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6" name="PoljeZBesedilom 825">
          <a:extLst>
            <a:ext uri="{FF2B5EF4-FFF2-40B4-BE49-F238E27FC236}">
              <a16:creationId xmlns:a16="http://schemas.microsoft.com/office/drawing/2014/main" xmlns="" id="{D307D0C4-71D5-4B51-B210-953886C47EA2}"/>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7" name="PoljeZBesedilom 826">
          <a:extLst>
            <a:ext uri="{FF2B5EF4-FFF2-40B4-BE49-F238E27FC236}">
              <a16:creationId xmlns:a16="http://schemas.microsoft.com/office/drawing/2014/main" xmlns="" id="{9C7BEE59-F969-4FDD-A176-9B286E52F9FC}"/>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390</xdr:row>
      <xdr:rowOff>0</xdr:rowOff>
    </xdr:from>
    <xdr:ext cx="184731" cy="264560"/>
    <xdr:sp macro="" textlink="">
      <xdr:nvSpPr>
        <xdr:cNvPr id="828" name="PoljeZBesedilom 827">
          <a:extLst>
            <a:ext uri="{FF2B5EF4-FFF2-40B4-BE49-F238E27FC236}">
              <a16:creationId xmlns:a16="http://schemas.microsoft.com/office/drawing/2014/main" xmlns="" id="{BB32528F-F482-438C-A05A-C2F4C22B3D50}"/>
            </a:ext>
          </a:extLst>
        </xdr:cNvPr>
        <xdr:cNvSpPr txBox="1"/>
      </xdr:nvSpPr>
      <xdr:spPr>
        <a:xfrm>
          <a:off x="5234940" y="14986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396</xdr:row>
      <xdr:rowOff>0</xdr:rowOff>
    </xdr:from>
    <xdr:ext cx="184731" cy="264560"/>
    <xdr:sp macro="" textlink="">
      <xdr:nvSpPr>
        <xdr:cNvPr id="829" name="PoljeZBesedilom 828">
          <a:extLst>
            <a:ext uri="{FF2B5EF4-FFF2-40B4-BE49-F238E27FC236}">
              <a16:creationId xmlns:a16="http://schemas.microsoft.com/office/drawing/2014/main" xmlns="" id="{C96DD051-EAC7-4EE9-AC2E-20E0951A5349}"/>
            </a:ext>
          </a:extLst>
        </xdr:cNvPr>
        <xdr:cNvSpPr txBox="1"/>
      </xdr:nvSpPr>
      <xdr:spPr>
        <a:xfrm>
          <a:off x="5234940" y="153741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396</xdr:row>
      <xdr:rowOff>0</xdr:rowOff>
    </xdr:from>
    <xdr:ext cx="184731" cy="264560"/>
    <xdr:sp macro="" textlink="">
      <xdr:nvSpPr>
        <xdr:cNvPr id="830" name="PoljeZBesedilom 829">
          <a:extLst>
            <a:ext uri="{FF2B5EF4-FFF2-40B4-BE49-F238E27FC236}">
              <a16:creationId xmlns:a16="http://schemas.microsoft.com/office/drawing/2014/main" xmlns="" id="{6D23D14D-ED5F-401C-9910-A5A70A40AE28}"/>
            </a:ext>
          </a:extLst>
        </xdr:cNvPr>
        <xdr:cNvSpPr txBox="1"/>
      </xdr:nvSpPr>
      <xdr:spPr>
        <a:xfrm>
          <a:off x="5234940" y="153741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444</xdr:row>
      <xdr:rowOff>0</xdr:rowOff>
    </xdr:from>
    <xdr:ext cx="184731" cy="264560"/>
    <xdr:sp macro="" textlink="">
      <xdr:nvSpPr>
        <xdr:cNvPr id="831" name="PoljeZBesedilom 830">
          <a:extLst>
            <a:ext uri="{FF2B5EF4-FFF2-40B4-BE49-F238E27FC236}">
              <a16:creationId xmlns:a16="http://schemas.microsoft.com/office/drawing/2014/main" xmlns="" id="{585E2676-A12B-415C-811E-000765B7AB28}"/>
            </a:ext>
          </a:extLst>
        </xdr:cNvPr>
        <xdr:cNvSpPr txBox="1"/>
      </xdr:nvSpPr>
      <xdr:spPr>
        <a:xfrm>
          <a:off x="5234940" y="1744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444</xdr:row>
      <xdr:rowOff>0</xdr:rowOff>
    </xdr:from>
    <xdr:ext cx="184731" cy="264560"/>
    <xdr:sp macro="" textlink="">
      <xdr:nvSpPr>
        <xdr:cNvPr id="832" name="PoljeZBesedilom 831">
          <a:extLst>
            <a:ext uri="{FF2B5EF4-FFF2-40B4-BE49-F238E27FC236}">
              <a16:creationId xmlns:a16="http://schemas.microsoft.com/office/drawing/2014/main" xmlns="" id="{1350C422-9B0B-42EF-9FE5-56A7E02586A6}"/>
            </a:ext>
          </a:extLst>
        </xdr:cNvPr>
        <xdr:cNvSpPr txBox="1"/>
      </xdr:nvSpPr>
      <xdr:spPr>
        <a:xfrm>
          <a:off x="5234940" y="1744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3" name="PoljeZBesedilom 832">
          <a:extLst>
            <a:ext uri="{FF2B5EF4-FFF2-40B4-BE49-F238E27FC236}">
              <a16:creationId xmlns:a16="http://schemas.microsoft.com/office/drawing/2014/main" xmlns="" id="{E1054292-96BA-4263-9379-EBDF9E9C7BA4}"/>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4" name="PoljeZBesedilom 833">
          <a:extLst>
            <a:ext uri="{FF2B5EF4-FFF2-40B4-BE49-F238E27FC236}">
              <a16:creationId xmlns:a16="http://schemas.microsoft.com/office/drawing/2014/main" xmlns="" id="{6237BE74-7919-4A8F-8685-4DECFF4C69F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5" name="PoljeZBesedilom 834">
          <a:extLst>
            <a:ext uri="{FF2B5EF4-FFF2-40B4-BE49-F238E27FC236}">
              <a16:creationId xmlns:a16="http://schemas.microsoft.com/office/drawing/2014/main" xmlns="" id="{A7AA7FAD-0B47-433F-8EE8-F540CCD25A22}"/>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6" name="PoljeZBesedilom 835">
          <a:extLst>
            <a:ext uri="{FF2B5EF4-FFF2-40B4-BE49-F238E27FC236}">
              <a16:creationId xmlns:a16="http://schemas.microsoft.com/office/drawing/2014/main" xmlns="" id="{19FD96CF-B34F-449A-A666-1657A55DEE2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7" name="PoljeZBesedilom 836">
          <a:extLst>
            <a:ext uri="{FF2B5EF4-FFF2-40B4-BE49-F238E27FC236}">
              <a16:creationId xmlns:a16="http://schemas.microsoft.com/office/drawing/2014/main" xmlns="" id="{060E5A82-B6DC-4DE6-BD89-2EF2679F7CC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8" name="PoljeZBesedilom 837">
          <a:extLst>
            <a:ext uri="{FF2B5EF4-FFF2-40B4-BE49-F238E27FC236}">
              <a16:creationId xmlns:a16="http://schemas.microsoft.com/office/drawing/2014/main" xmlns="" id="{B8DC4A29-00D7-4864-8F2A-EABCA011E8A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39" name="PoljeZBesedilom 838">
          <a:extLst>
            <a:ext uri="{FF2B5EF4-FFF2-40B4-BE49-F238E27FC236}">
              <a16:creationId xmlns:a16="http://schemas.microsoft.com/office/drawing/2014/main" xmlns="" id="{5A0605FD-3519-4F84-AD50-86C62110C77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0" name="PoljeZBesedilom 839">
          <a:extLst>
            <a:ext uri="{FF2B5EF4-FFF2-40B4-BE49-F238E27FC236}">
              <a16:creationId xmlns:a16="http://schemas.microsoft.com/office/drawing/2014/main" xmlns="" id="{2DA8DF69-FEB6-4811-BB7F-7DA478E6D9E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1" name="PoljeZBesedilom 840">
          <a:extLst>
            <a:ext uri="{FF2B5EF4-FFF2-40B4-BE49-F238E27FC236}">
              <a16:creationId xmlns:a16="http://schemas.microsoft.com/office/drawing/2014/main" xmlns="" id="{E07100EF-10E9-42F9-96EA-A8FDF372CCC0}"/>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2" name="PoljeZBesedilom 841">
          <a:extLst>
            <a:ext uri="{FF2B5EF4-FFF2-40B4-BE49-F238E27FC236}">
              <a16:creationId xmlns:a16="http://schemas.microsoft.com/office/drawing/2014/main" xmlns="" id="{11C9D7ED-C732-42FB-83E8-E393C7C1AFDB}"/>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3" name="PoljeZBesedilom 842">
          <a:extLst>
            <a:ext uri="{FF2B5EF4-FFF2-40B4-BE49-F238E27FC236}">
              <a16:creationId xmlns:a16="http://schemas.microsoft.com/office/drawing/2014/main" xmlns="" id="{9AB34F90-BE9E-462A-A8DA-4C7DF56563EC}"/>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4" name="PoljeZBesedilom 843">
          <a:extLst>
            <a:ext uri="{FF2B5EF4-FFF2-40B4-BE49-F238E27FC236}">
              <a16:creationId xmlns:a16="http://schemas.microsoft.com/office/drawing/2014/main" xmlns="" id="{DD211B22-0BAE-4D9D-A7A3-7A3E2B8C8FCE}"/>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5" name="PoljeZBesedilom 844">
          <a:extLst>
            <a:ext uri="{FF2B5EF4-FFF2-40B4-BE49-F238E27FC236}">
              <a16:creationId xmlns:a16="http://schemas.microsoft.com/office/drawing/2014/main" xmlns="" id="{130B68B0-9EB9-467F-BF43-A118DC0BDB0B}"/>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6" name="PoljeZBesedilom 845">
          <a:extLst>
            <a:ext uri="{FF2B5EF4-FFF2-40B4-BE49-F238E27FC236}">
              <a16:creationId xmlns:a16="http://schemas.microsoft.com/office/drawing/2014/main" xmlns="" id="{4DE8A7B2-9A5E-4894-8F43-6BE4844C0C90}"/>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7" name="PoljeZBesedilom 846">
          <a:extLst>
            <a:ext uri="{FF2B5EF4-FFF2-40B4-BE49-F238E27FC236}">
              <a16:creationId xmlns:a16="http://schemas.microsoft.com/office/drawing/2014/main" xmlns="" id="{E36E0C40-9F97-4325-B78C-EE2813BA2D9B}"/>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8" name="PoljeZBesedilom 847">
          <a:extLst>
            <a:ext uri="{FF2B5EF4-FFF2-40B4-BE49-F238E27FC236}">
              <a16:creationId xmlns:a16="http://schemas.microsoft.com/office/drawing/2014/main" xmlns="" id="{6D5F72EE-7A51-4EE0-8872-28A8B6FB7D4A}"/>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49" name="PoljeZBesedilom 848">
          <a:extLst>
            <a:ext uri="{FF2B5EF4-FFF2-40B4-BE49-F238E27FC236}">
              <a16:creationId xmlns:a16="http://schemas.microsoft.com/office/drawing/2014/main" xmlns="" id="{DDFCE023-9007-49BA-A806-3852D5C2558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50" name="PoljeZBesedilom 849">
          <a:extLst>
            <a:ext uri="{FF2B5EF4-FFF2-40B4-BE49-F238E27FC236}">
              <a16:creationId xmlns:a16="http://schemas.microsoft.com/office/drawing/2014/main" xmlns="" id="{96327A30-E103-4F5D-99DB-10C5815B4A5D}"/>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51" name="PoljeZBesedilom 850">
          <a:extLst>
            <a:ext uri="{FF2B5EF4-FFF2-40B4-BE49-F238E27FC236}">
              <a16:creationId xmlns:a16="http://schemas.microsoft.com/office/drawing/2014/main" xmlns="" id="{A240E194-C633-4CA2-85A0-5D8DEB9D23B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2" name="PoljeZBesedilom 851">
          <a:extLst>
            <a:ext uri="{FF2B5EF4-FFF2-40B4-BE49-F238E27FC236}">
              <a16:creationId xmlns:a16="http://schemas.microsoft.com/office/drawing/2014/main" xmlns="" id="{EE8DF9E4-0601-4ACF-A437-D779ACE547AA}"/>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3" name="PoljeZBesedilom 852">
          <a:extLst>
            <a:ext uri="{FF2B5EF4-FFF2-40B4-BE49-F238E27FC236}">
              <a16:creationId xmlns:a16="http://schemas.microsoft.com/office/drawing/2014/main" xmlns="" id="{136244EB-5C88-489B-A876-0A387AF86448}"/>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4" name="PoljeZBesedilom 853">
          <a:extLst>
            <a:ext uri="{FF2B5EF4-FFF2-40B4-BE49-F238E27FC236}">
              <a16:creationId xmlns:a16="http://schemas.microsoft.com/office/drawing/2014/main" xmlns="" id="{297BFEAD-E9C5-46B7-A387-138C98EEB7EC}"/>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5" name="PoljeZBesedilom 854">
          <a:extLst>
            <a:ext uri="{FF2B5EF4-FFF2-40B4-BE49-F238E27FC236}">
              <a16:creationId xmlns:a16="http://schemas.microsoft.com/office/drawing/2014/main" xmlns="" id="{5955C50B-C52E-49A6-85F8-99EA187165F6}"/>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6" name="PoljeZBesedilom 855">
          <a:extLst>
            <a:ext uri="{FF2B5EF4-FFF2-40B4-BE49-F238E27FC236}">
              <a16:creationId xmlns:a16="http://schemas.microsoft.com/office/drawing/2014/main" xmlns="" id="{96C82AF8-A3AE-449C-AAA3-938BD1E73ED2}"/>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7" name="PoljeZBesedilom 856">
          <a:extLst>
            <a:ext uri="{FF2B5EF4-FFF2-40B4-BE49-F238E27FC236}">
              <a16:creationId xmlns:a16="http://schemas.microsoft.com/office/drawing/2014/main" xmlns="" id="{E3961578-3555-4B4C-8331-87B5D9AD6CEA}"/>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8" name="PoljeZBesedilom 857">
          <a:extLst>
            <a:ext uri="{FF2B5EF4-FFF2-40B4-BE49-F238E27FC236}">
              <a16:creationId xmlns:a16="http://schemas.microsoft.com/office/drawing/2014/main" xmlns="" id="{BAD28A73-7132-433F-99C1-D91EEFF90F59}"/>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59" name="PoljeZBesedilom 858">
          <a:extLst>
            <a:ext uri="{FF2B5EF4-FFF2-40B4-BE49-F238E27FC236}">
              <a16:creationId xmlns:a16="http://schemas.microsoft.com/office/drawing/2014/main" xmlns="" id="{BE343A49-BD0F-4B84-890A-71D85AE43734}"/>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0" name="PoljeZBesedilom 859">
          <a:extLst>
            <a:ext uri="{FF2B5EF4-FFF2-40B4-BE49-F238E27FC236}">
              <a16:creationId xmlns:a16="http://schemas.microsoft.com/office/drawing/2014/main" xmlns="" id="{B38A3C1F-94BA-4F87-949D-FC0D807408B2}"/>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1" name="PoljeZBesedilom 860">
          <a:extLst>
            <a:ext uri="{FF2B5EF4-FFF2-40B4-BE49-F238E27FC236}">
              <a16:creationId xmlns:a16="http://schemas.microsoft.com/office/drawing/2014/main" xmlns="" id="{B7FF8BCC-7704-420F-AE7D-D8DEACE9939D}"/>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2" name="PoljeZBesedilom 861">
          <a:extLst>
            <a:ext uri="{FF2B5EF4-FFF2-40B4-BE49-F238E27FC236}">
              <a16:creationId xmlns:a16="http://schemas.microsoft.com/office/drawing/2014/main" xmlns="" id="{3F63278F-E400-49AC-A838-53BB67A2E403}"/>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459</xdr:row>
      <xdr:rowOff>0</xdr:rowOff>
    </xdr:from>
    <xdr:ext cx="184731" cy="264560"/>
    <xdr:sp macro="" textlink="">
      <xdr:nvSpPr>
        <xdr:cNvPr id="863" name="PoljeZBesedilom 862">
          <a:extLst>
            <a:ext uri="{FF2B5EF4-FFF2-40B4-BE49-F238E27FC236}">
              <a16:creationId xmlns:a16="http://schemas.microsoft.com/office/drawing/2014/main" xmlns="" id="{666D7628-D979-4144-81A4-DB49113B55E9}"/>
            </a:ext>
          </a:extLst>
        </xdr:cNvPr>
        <xdr:cNvSpPr txBox="1"/>
      </xdr:nvSpPr>
      <xdr:spPr>
        <a:xfrm>
          <a:off x="5234940" y="181767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4" name="PoljeZBesedilom 863">
          <a:extLst>
            <a:ext uri="{FF2B5EF4-FFF2-40B4-BE49-F238E27FC236}">
              <a16:creationId xmlns:a16="http://schemas.microsoft.com/office/drawing/2014/main" xmlns="" id="{8EAC8E64-90CD-4C37-9274-8B800348280A}"/>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5" name="PoljeZBesedilom 864">
          <a:extLst>
            <a:ext uri="{FF2B5EF4-FFF2-40B4-BE49-F238E27FC236}">
              <a16:creationId xmlns:a16="http://schemas.microsoft.com/office/drawing/2014/main" xmlns="" id="{7D7D7970-9496-4375-8D46-72AA0E7B23E5}"/>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458</xdr:row>
      <xdr:rowOff>0</xdr:rowOff>
    </xdr:from>
    <xdr:ext cx="184731" cy="264560"/>
    <xdr:sp macro="" textlink="">
      <xdr:nvSpPr>
        <xdr:cNvPr id="866" name="PoljeZBesedilom 865">
          <a:extLst>
            <a:ext uri="{FF2B5EF4-FFF2-40B4-BE49-F238E27FC236}">
              <a16:creationId xmlns:a16="http://schemas.microsoft.com/office/drawing/2014/main" xmlns="" id="{1F744CFC-713C-4863-BBE1-3C5CB5978A94}"/>
            </a:ext>
          </a:extLst>
        </xdr:cNvPr>
        <xdr:cNvSpPr txBox="1"/>
      </xdr:nvSpPr>
      <xdr:spPr>
        <a:xfrm>
          <a:off x="5234940" y="180624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459</xdr:row>
      <xdr:rowOff>0</xdr:rowOff>
    </xdr:from>
    <xdr:ext cx="184731" cy="264560"/>
    <xdr:sp macro="" textlink="">
      <xdr:nvSpPr>
        <xdr:cNvPr id="867" name="PoljeZBesedilom 866">
          <a:extLst>
            <a:ext uri="{FF2B5EF4-FFF2-40B4-BE49-F238E27FC236}">
              <a16:creationId xmlns:a16="http://schemas.microsoft.com/office/drawing/2014/main" xmlns="" id="{023F54D2-DB6A-4CCE-ADE6-2EA210DA7477}"/>
            </a:ext>
          </a:extLst>
        </xdr:cNvPr>
        <xdr:cNvSpPr txBox="1"/>
      </xdr:nvSpPr>
      <xdr:spPr>
        <a:xfrm>
          <a:off x="5234940" y="181767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68" name="PoljeZBesedilom 867">
          <a:extLst>
            <a:ext uri="{FF2B5EF4-FFF2-40B4-BE49-F238E27FC236}">
              <a16:creationId xmlns:a16="http://schemas.microsoft.com/office/drawing/2014/main" xmlns="" id="{67E7E9AC-3E69-41A2-B654-93666736C75F}"/>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69" name="PoljeZBesedilom 868">
          <a:extLst>
            <a:ext uri="{FF2B5EF4-FFF2-40B4-BE49-F238E27FC236}">
              <a16:creationId xmlns:a16="http://schemas.microsoft.com/office/drawing/2014/main" xmlns="" id="{02CCA422-8B69-47D1-AA94-4BBFD3224697}"/>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0" name="PoljeZBesedilom 869">
          <a:extLst>
            <a:ext uri="{FF2B5EF4-FFF2-40B4-BE49-F238E27FC236}">
              <a16:creationId xmlns:a16="http://schemas.microsoft.com/office/drawing/2014/main" xmlns="" id="{1BA75DD9-E5EB-4C19-8DD9-ED3DD9142616}"/>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1" name="PoljeZBesedilom 870">
          <a:extLst>
            <a:ext uri="{FF2B5EF4-FFF2-40B4-BE49-F238E27FC236}">
              <a16:creationId xmlns:a16="http://schemas.microsoft.com/office/drawing/2014/main" xmlns="" id="{ED0D2AC0-4C24-476C-97C2-7FDB5FDE3D07}"/>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2" name="PoljeZBesedilom 871">
          <a:extLst>
            <a:ext uri="{FF2B5EF4-FFF2-40B4-BE49-F238E27FC236}">
              <a16:creationId xmlns:a16="http://schemas.microsoft.com/office/drawing/2014/main" xmlns="" id="{BBF219CB-43CE-4096-800E-3063D1D6651B}"/>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3" name="PoljeZBesedilom 872">
          <a:extLst>
            <a:ext uri="{FF2B5EF4-FFF2-40B4-BE49-F238E27FC236}">
              <a16:creationId xmlns:a16="http://schemas.microsoft.com/office/drawing/2014/main" xmlns="" id="{D52B9BDB-C1A5-483B-AAF2-F3ABB3FA2FA1}"/>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4" name="PoljeZBesedilom 873">
          <a:extLst>
            <a:ext uri="{FF2B5EF4-FFF2-40B4-BE49-F238E27FC236}">
              <a16:creationId xmlns:a16="http://schemas.microsoft.com/office/drawing/2014/main" xmlns="" id="{83F6E1EF-EFCE-4788-AFCB-BA51807B11E4}"/>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5" name="PoljeZBesedilom 874">
          <a:extLst>
            <a:ext uri="{FF2B5EF4-FFF2-40B4-BE49-F238E27FC236}">
              <a16:creationId xmlns:a16="http://schemas.microsoft.com/office/drawing/2014/main" xmlns="" id="{1D439E11-EE0A-4F50-854E-723869E8DBC7}"/>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6" name="PoljeZBesedilom 875">
          <a:extLst>
            <a:ext uri="{FF2B5EF4-FFF2-40B4-BE49-F238E27FC236}">
              <a16:creationId xmlns:a16="http://schemas.microsoft.com/office/drawing/2014/main" xmlns="" id="{F29562E7-E24C-4F07-B111-51280D76AF1F}"/>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7" name="PoljeZBesedilom 876">
          <a:extLst>
            <a:ext uri="{FF2B5EF4-FFF2-40B4-BE49-F238E27FC236}">
              <a16:creationId xmlns:a16="http://schemas.microsoft.com/office/drawing/2014/main" xmlns="" id="{1C6EE300-2D15-4A11-9C42-4423CC4168FC}"/>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78" name="PoljeZBesedilom 877">
          <a:extLst>
            <a:ext uri="{FF2B5EF4-FFF2-40B4-BE49-F238E27FC236}">
              <a16:creationId xmlns:a16="http://schemas.microsoft.com/office/drawing/2014/main" xmlns="" id="{61CB0671-30AE-4D15-97D6-076FEE156300}"/>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79" name="PoljeZBesedilom 878">
          <a:extLst>
            <a:ext uri="{FF2B5EF4-FFF2-40B4-BE49-F238E27FC236}">
              <a16:creationId xmlns:a16="http://schemas.microsoft.com/office/drawing/2014/main" xmlns="" id="{3A712532-741B-47BE-8EDE-3EEB7DDAFD6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80" name="PoljeZBesedilom 879">
          <a:extLst>
            <a:ext uri="{FF2B5EF4-FFF2-40B4-BE49-F238E27FC236}">
              <a16:creationId xmlns:a16="http://schemas.microsoft.com/office/drawing/2014/main" xmlns="" id="{54D23BF0-2A5E-4191-B561-FED4ECAE664B}"/>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81" name="PoljeZBesedilom 880">
          <a:extLst>
            <a:ext uri="{FF2B5EF4-FFF2-40B4-BE49-F238E27FC236}">
              <a16:creationId xmlns:a16="http://schemas.microsoft.com/office/drawing/2014/main" xmlns="" id="{9E492405-C9F2-4E3D-BB7D-843E3124DC6F}"/>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460</xdr:row>
      <xdr:rowOff>0</xdr:rowOff>
    </xdr:from>
    <xdr:ext cx="184731" cy="264560"/>
    <xdr:sp macro="" textlink="">
      <xdr:nvSpPr>
        <xdr:cNvPr id="882" name="PoljeZBesedilom 881">
          <a:extLst>
            <a:ext uri="{FF2B5EF4-FFF2-40B4-BE49-F238E27FC236}">
              <a16:creationId xmlns:a16="http://schemas.microsoft.com/office/drawing/2014/main" xmlns="" id="{5BFCC48F-3171-48B3-97F7-E5A7A62AFFC8}"/>
            </a:ext>
          </a:extLst>
        </xdr:cNvPr>
        <xdr:cNvSpPr txBox="1"/>
      </xdr:nvSpPr>
      <xdr:spPr>
        <a:xfrm>
          <a:off x="5234940" y="18195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883" name="PoljeZBesedilom 882">
          <a:extLst>
            <a:ext uri="{FF2B5EF4-FFF2-40B4-BE49-F238E27FC236}">
              <a16:creationId xmlns:a16="http://schemas.microsoft.com/office/drawing/2014/main" xmlns="" id="{46447EFB-1150-4EEB-A305-16D0CD16894D}"/>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4" name="PoljeZBesedilom 883">
          <a:extLst>
            <a:ext uri="{FF2B5EF4-FFF2-40B4-BE49-F238E27FC236}">
              <a16:creationId xmlns:a16="http://schemas.microsoft.com/office/drawing/2014/main" xmlns="" id="{D8532E4A-F5E3-46B8-8900-9AC219306863}"/>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5" name="PoljeZBesedilom 884">
          <a:extLst>
            <a:ext uri="{FF2B5EF4-FFF2-40B4-BE49-F238E27FC236}">
              <a16:creationId xmlns:a16="http://schemas.microsoft.com/office/drawing/2014/main" xmlns="" id="{A5113641-0EEA-4CF5-ACBA-49F2C0E77A17}"/>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6" name="PoljeZBesedilom 885">
          <a:extLst>
            <a:ext uri="{FF2B5EF4-FFF2-40B4-BE49-F238E27FC236}">
              <a16:creationId xmlns:a16="http://schemas.microsoft.com/office/drawing/2014/main" xmlns="" id="{13F4B1DC-28E7-4FCA-82C3-24CFC40A7DE0}"/>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7" name="PoljeZBesedilom 886">
          <a:extLst>
            <a:ext uri="{FF2B5EF4-FFF2-40B4-BE49-F238E27FC236}">
              <a16:creationId xmlns:a16="http://schemas.microsoft.com/office/drawing/2014/main" xmlns="" id="{B24CCA14-5B52-488F-9124-750547869895}"/>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8" name="PoljeZBesedilom 887">
          <a:extLst>
            <a:ext uri="{FF2B5EF4-FFF2-40B4-BE49-F238E27FC236}">
              <a16:creationId xmlns:a16="http://schemas.microsoft.com/office/drawing/2014/main" xmlns="" id="{FDCF5508-E2D6-4DB5-BF19-6D09B95A773E}"/>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89" name="PoljeZBesedilom 888">
          <a:extLst>
            <a:ext uri="{FF2B5EF4-FFF2-40B4-BE49-F238E27FC236}">
              <a16:creationId xmlns:a16="http://schemas.microsoft.com/office/drawing/2014/main" xmlns="" id="{A1E3C04B-63B3-431F-869B-6ABC92F330AE}"/>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469</xdr:row>
      <xdr:rowOff>0</xdr:rowOff>
    </xdr:from>
    <xdr:ext cx="184731" cy="264560"/>
    <xdr:sp macro="" textlink="">
      <xdr:nvSpPr>
        <xdr:cNvPr id="890" name="PoljeZBesedilom 889">
          <a:extLst>
            <a:ext uri="{FF2B5EF4-FFF2-40B4-BE49-F238E27FC236}">
              <a16:creationId xmlns:a16="http://schemas.microsoft.com/office/drawing/2014/main" xmlns="" id="{33DFF727-9487-4441-AF7C-AD1C6D726081}"/>
            </a:ext>
          </a:extLst>
        </xdr:cNvPr>
        <xdr:cNvSpPr txBox="1"/>
      </xdr:nvSpPr>
      <xdr:spPr>
        <a:xfrm>
          <a:off x="5234940" y="185562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1" name="PoljeZBesedilom 890">
          <a:extLst>
            <a:ext uri="{FF2B5EF4-FFF2-40B4-BE49-F238E27FC236}">
              <a16:creationId xmlns:a16="http://schemas.microsoft.com/office/drawing/2014/main" xmlns="" id="{7546F563-9123-4722-BEFD-22E8DF6F241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2" name="PoljeZBesedilom 891">
          <a:extLst>
            <a:ext uri="{FF2B5EF4-FFF2-40B4-BE49-F238E27FC236}">
              <a16:creationId xmlns:a16="http://schemas.microsoft.com/office/drawing/2014/main" xmlns="" id="{E1621ECD-0F1B-41C3-9004-7E472855C48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3" name="PoljeZBesedilom 892">
          <a:extLst>
            <a:ext uri="{FF2B5EF4-FFF2-40B4-BE49-F238E27FC236}">
              <a16:creationId xmlns:a16="http://schemas.microsoft.com/office/drawing/2014/main" xmlns="" id="{FCADCC7D-259F-4562-B1C8-219A9DAE8E0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4" name="PoljeZBesedilom 893">
          <a:extLst>
            <a:ext uri="{FF2B5EF4-FFF2-40B4-BE49-F238E27FC236}">
              <a16:creationId xmlns:a16="http://schemas.microsoft.com/office/drawing/2014/main" xmlns="" id="{9673A515-DE20-49AC-98BE-C5BAE4410DD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5" name="PoljeZBesedilom 894">
          <a:extLst>
            <a:ext uri="{FF2B5EF4-FFF2-40B4-BE49-F238E27FC236}">
              <a16:creationId xmlns:a16="http://schemas.microsoft.com/office/drawing/2014/main" xmlns="" id="{AA49513A-8916-475B-A2BE-392BA552E63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6" name="PoljeZBesedilom 895">
          <a:extLst>
            <a:ext uri="{FF2B5EF4-FFF2-40B4-BE49-F238E27FC236}">
              <a16:creationId xmlns:a16="http://schemas.microsoft.com/office/drawing/2014/main" xmlns="" id="{CE942857-E6F3-4713-B8FB-3DF467D9E7CC}"/>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7" name="PoljeZBesedilom 896">
          <a:extLst>
            <a:ext uri="{FF2B5EF4-FFF2-40B4-BE49-F238E27FC236}">
              <a16:creationId xmlns:a16="http://schemas.microsoft.com/office/drawing/2014/main" xmlns="" id="{A52980D0-1752-42CA-8F3B-A8BF87BDC563}"/>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8" name="PoljeZBesedilom 897">
          <a:extLst>
            <a:ext uri="{FF2B5EF4-FFF2-40B4-BE49-F238E27FC236}">
              <a16:creationId xmlns:a16="http://schemas.microsoft.com/office/drawing/2014/main" xmlns="" id="{663AC270-305B-4F81-9280-196E770669A3}"/>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899" name="PoljeZBesedilom 898">
          <a:extLst>
            <a:ext uri="{FF2B5EF4-FFF2-40B4-BE49-F238E27FC236}">
              <a16:creationId xmlns:a16="http://schemas.microsoft.com/office/drawing/2014/main" xmlns="" id="{1A5579EF-E604-4D3C-A178-58E2291BB67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0" name="PoljeZBesedilom 899">
          <a:extLst>
            <a:ext uri="{FF2B5EF4-FFF2-40B4-BE49-F238E27FC236}">
              <a16:creationId xmlns:a16="http://schemas.microsoft.com/office/drawing/2014/main" xmlns="" id="{44D89194-56CD-47A9-BAD4-ECE5B64F608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1" name="PoljeZBesedilom 900">
          <a:extLst>
            <a:ext uri="{FF2B5EF4-FFF2-40B4-BE49-F238E27FC236}">
              <a16:creationId xmlns:a16="http://schemas.microsoft.com/office/drawing/2014/main" xmlns="" id="{CDAD94F7-2E8D-4C60-A878-3F740214AAE3}"/>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2" name="PoljeZBesedilom 901">
          <a:extLst>
            <a:ext uri="{FF2B5EF4-FFF2-40B4-BE49-F238E27FC236}">
              <a16:creationId xmlns:a16="http://schemas.microsoft.com/office/drawing/2014/main" xmlns="" id="{86BB44B1-2F4E-4846-9130-1F2B3B198B62}"/>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3" name="PoljeZBesedilom 902">
          <a:extLst>
            <a:ext uri="{FF2B5EF4-FFF2-40B4-BE49-F238E27FC236}">
              <a16:creationId xmlns:a16="http://schemas.microsoft.com/office/drawing/2014/main" xmlns="" id="{D4A43D27-84CB-4330-925E-AAD38DD9634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4" name="PoljeZBesedilom 903">
          <a:extLst>
            <a:ext uri="{FF2B5EF4-FFF2-40B4-BE49-F238E27FC236}">
              <a16:creationId xmlns:a16="http://schemas.microsoft.com/office/drawing/2014/main" xmlns="" id="{4C95D9E9-3FAC-42A8-9C4C-A620AB1AD7F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5" name="PoljeZBesedilom 904">
          <a:extLst>
            <a:ext uri="{FF2B5EF4-FFF2-40B4-BE49-F238E27FC236}">
              <a16:creationId xmlns:a16="http://schemas.microsoft.com/office/drawing/2014/main" xmlns="" id="{0D13307B-9AB5-4169-BBAB-6D611ABD90A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6" name="PoljeZBesedilom 905">
          <a:extLst>
            <a:ext uri="{FF2B5EF4-FFF2-40B4-BE49-F238E27FC236}">
              <a16:creationId xmlns:a16="http://schemas.microsoft.com/office/drawing/2014/main" xmlns="" id="{962A015E-1CA9-4D8E-907F-5D5BEB94DFD2}"/>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7" name="PoljeZBesedilom 906">
          <a:extLst>
            <a:ext uri="{FF2B5EF4-FFF2-40B4-BE49-F238E27FC236}">
              <a16:creationId xmlns:a16="http://schemas.microsoft.com/office/drawing/2014/main" xmlns="" id="{666B9768-BFB6-4D45-A5B8-8D32E02A3B12}"/>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8" name="PoljeZBesedilom 907">
          <a:extLst>
            <a:ext uri="{FF2B5EF4-FFF2-40B4-BE49-F238E27FC236}">
              <a16:creationId xmlns:a16="http://schemas.microsoft.com/office/drawing/2014/main" xmlns="" id="{6E55F3F4-44F9-4A4E-8CFC-BB67B0C322B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09" name="PoljeZBesedilom 908">
          <a:extLst>
            <a:ext uri="{FF2B5EF4-FFF2-40B4-BE49-F238E27FC236}">
              <a16:creationId xmlns:a16="http://schemas.microsoft.com/office/drawing/2014/main" xmlns="" id="{91E68CDA-40BD-4EA8-B363-69ED8EAEF96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0" name="PoljeZBesedilom 909">
          <a:extLst>
            <a:ext uri="{FF2B5EF4-FFF2-40B4-BE49-F238E27FC236}">
              <a16:creationId xmlns:a16="http://schemas.microsoft.com/office/drawing/2014/main" xmlns="" id="{F443DDF6-7190-4E11-961B-23B9828818B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1" name="PoljeZBesedilom 910">
          <a:extLst>
            <a:ext uri="{FF2B5EF4-FFF2-40B4-BE49-F238E27FC236}">
              <a16:creationId xmlns:a16="http://schemas.microsoft.com/office/drawing/2014/main" xmlns="" id="{3A5306B3-E032-4F31-AA51-80C0DFF2325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2" name="PoljeZBesedilom 911">
          <a:extLst>
            <a:ext uri="{FF2B5EF4-FFF2-40B4-BE49-F238E27FC236}">
              <a16:creationId xmlns:a16="http://schemas.microsoft.com/office/drawing/2014/main" xmlns="" id="{613B7DBB-240D-4AAD-BDF8-399A999AEF3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3" name="PoljeZBesedilom 912">
          <a:extLst>
            <a:ext uri="{FF2B5EF4-FFF2-40B4-BE49-F238E27FC236}">
              <a16:creationId xmlns:a16="http://schemas.microsoft.com/office/drawing/2014/main" xmlns="" id="{4F37DD32-97F4-41B4-86B4-D3AC909720B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4" name="PoljeZBesedilom 913">
          <a:extLst>
            <a:ext uri="{FF2B5EF4-FFF2-40B4-BE49-F238E27FC236}">
              <a16:creationId xmlns:a16="http://schemas.microsoft.com/office/drawing/2014/main" xmlns="" id="{FB1C2755-A2D8-4FC1-A20C-8E450A695AE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5" name="PoljeZBesedilom 914">
          <a:extLst>
            <a:ext uri="{FF2B5EF4-FFF2-40B4-BE49-F238E27FC236}">
              <a16:creationId xmlns:a16="http://schemas.microsoft.com/office/drawing/2014/main" xmlns="" id="{2531A99C-036C-4E35-AB2F-68B6ECB9700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6" name="PoljeZBesedilom 915">
          <a:extLst>
            <a:ext uri="{FF2B5EF4-FFF2-40B4-BE49-F238E27FC236}">
              <a16:creationId xmlns:a16="http://schemas.microsoft.com/office/drawing/2014/main" xmlns="" id="{B60A55AA-ADDE-4417-A158-2D384A63DC9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7" name="PoljeZBesedilom 916">
          <a:extLst>
            <a:ext uri="{FF2B5EF4-FFF2-40B4-BE49-F238E27FC236}">
              <a16:creationId xmlns:a16="http://schemas.microsoft.com/office/drawing/2014/main" xmlns="" id="{2AE6AD5C-CB68-4AE1-9BA2-2034654049E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8" name="PoljeZBesedilom 917">
          <a:extLst>
            <a:ext uri="{FF2B5EF4-FFF2-40B4-BE49-F238E27FC236}">
              <a16:creationId xmlns:a16="http://schemas.microsoft.com/office/drawing/2014/main" xmlns="" id="{B1494AAA-B4F1-4EDF-AACF-9934BCD87C6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19" name="PoljeZBesedilom 918">
          <a:extLst>
            <a:ext uri="{FF2B5EF4-FFF2-40B4-BE49-F238E27FC236}">
              <a16:creationId xmlns:a16="http://schemas.microsoft.com/office/drawing/2014/main" xmlns="" id="{277596C0-5ACC-4F2F-A1E6-E05DC8FCC6E8}"/>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0" name="PoljeZBesedilom 919">
          <a:extLst>
            <a:ext uri="{FF2B5EF4-FFF2-40B4-BE49-F238E27FC236}">
              <a16:creationId xmlns:a16="http://schemas.microsoft.com/office/drawing/2014/main" xmlns="" id="{9B385B33-BFFE-4463-8AAA-7CF1674D416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1" name="PoljeZBesedilom 920">
          <a:extLst>
            <a:ext uri="{FF2B5EF4-FFF2-40B4-BE49-F238E27FC236}">
              <a16:creationId xmlns:a16="http://schemas.microsoft.com/office/drawing/2014/main" xmlns="" id="{C929A60E-9E7A-4D1C-9405-13649064A50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2" name="PoljeZBesedilom 921">
          <a:extLst>
            <a:ext uri="{FF2B5EF4-FFF2-40B4-BE49-F238E27FC236}">
              <a16:creationId xmlns:a16="http://schemas.microsoft.com/office/drawing/2014/main" xmlns="" id="{8C9B787C-6D33-4F73-8F37-F495A795BBE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3" name="PoljeZBesedilom 922">
          <a:extLst>
            <a:ext uri="{FF2B5EF4-FFF2-40B4-BE49-F238E27FC236}">
              <a16:creationId xmlns:a16="http://schemas.microsoft.com/office/drawing/2014/main" xmlns="" id="{A781F0EF-D1C1-40C3-8182-828806CE06D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4" name="PoljeZBesedilom 923">
          <a:extLst>
            <a:ext uri="{FF2B5EF4-FFF2-40B4-BE49-F238E27FC236}">
              <a16:creationId xmlns:a16="http://schemas.microsoft.com/office/drawing/2014/main" xmlns="" id="{184F2604-3BE8-43C6-A7FC-2C897BCCD137}"/>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5" name="PoljeZBesedilom 924">
          <a:extLst>
            <a:ext uri="{FF2B5EF4-FFF2-40B4-BE49-F238E27FC236}">
              <a16:creationId xmlns:a16="http://schemas.microsoft.com/office/drawing/2014/main" xmlns="" id="{E38FAFFD-89E7-42AA-9C0E-967C442A90B6}"/>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6" name="PoljeZBesedilom 925">
          <a:extLst>
            <a:ext uri="{FF2B5EF4-FFF2-40B4-BE49-F238E27FC236}">
              <a16:creationId xmlns:a16="http://schemas.microsoft.com/office/drawing/2014/main" xmlns="" id="{3C7D1FC4-BAE2-4471-9B04-823AA8CBB31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7" name="PoljeZBesedilom 926">
          <a:extLst>
            <a:ext uri="{FF2B5EF4-FFF2-40B4-BE49-F238E27FC236}">
              <a16:creationId xmlns:a16="http://schemas.microsoft.com/office/drawing/2014/main" xmlns="" id="{D97ECAF7-61C5-4384-908C-24555F1DD40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8" name="PoljeZBesedilom 927">
          <a:extLst>
            <a:ext uri="{FF2B5EF4-FFF2-40B4-BE49-F238E27FC236}">
              <a16:creationId xmlns:a16="http://schemas.microsoft.com/office/drawing/2014/main" xmlns="" id="{ACC73300-B0BA-4ED1-8679-DA7CD6829590}"/>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29" name="PoljeZBesedilom 928">
          <a:extLst>
            <a:ext uri="{FF2B5EF4-FFF2-40B4-BE49-F238E27FC236}">
              <a16:creationId xmlns:a16="http://schemas.microsoft.com/office/drawing/2014/main" xmlns="" id="{5202C112-0404-4D59-87D8-36341761882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0" name="PoljeZBesedilom 929">
          <a:extLst>
            <a:ext uri="{FF2B5EF4-FFF2-40B4-BE49-F238E27FC236}">
              <a16:creationId xmlns:a16="http://schemas.microsoft.com/office/drawing/2014/main" xmlns="" id="{2D7D96C3-9E14-4D98-B24C-BCF24F464EB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1" name="PoljeZBesedilom 930">
          <a:extLst>
            <a:ext uri="{FF2B5EF4-FFF2-40B4-BE49-F238E27FC236}">
              <a16:creationId xmlns:a16="http://schemas.microsoft.com/office/drawing/2014/main" xmlns="" id="{1C7947AE-87DC-4BE1-8B47-9C044880429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2" name="PoljeZBesedilom 931">
          <a:extLst>
            <a:ext uri="{FF2B5EF4-FFF2-40B4-BE49-F238E27FC236}">
              <a16:creationId xmlns:a16="http://schemas.microsoft.com/office/drawing/2014/main" xmlns="" id="{F31BD3D7-191E-4AC0-B94F-7DFFD8ACCE6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3" name="PoljeZBesedilom 932">
          <a:extLst>
            <a:ext uri="{FF2B5EF4-FFF2-40B4-BE49-F238E27FC236}">
              <a16:creationId xmlns:a16="http://schemas.microsoft.com/office/drawing/2014/main" xmlns="" id="{B2540902-6449-435F-B4FE-C8663F7832AC}"/>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4" name="PoljeZBesedilom 933">
          <a:extLst>
            <a:ext uri="{FF2B5EF4-FFF2-40B4-BE49-F238E27FC236}">
              <a16:creationId xmlns:a16="http://schemas.microsoft.com/office/drawing/2014/main" xmlns="" id="{A1B83A19-F84F-4D95-A74D-55DBD524BE95}"/>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5" name="PoljeZBesedilom 934">
          <a:extLst>
            <a:ext uri="{FF2B5EF4-FFF2-40B4-BE49-F238E27FC236}">
              <a16:creationId xmlns:a16="http://schemas.microsoft.com/office/drawing/2014/main" xmlns="" id="{EEA088F9-5139-40C8-A44B-24E91DF8DF6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6" name="PoljeZBesedilom 935">
          <a:extLst>
            <a:ext uri="{FF2B5EF4-FFF2-40B4-BE49-F238E27FC236}">
              <a16:creationId xmlns:a16="http://schemas.microsoft.com/office/drawing/2014/main" xmlns="" id="{92C32369-9104-4EA0-9E0D-CC1FDD359FDE}"/>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7" name="PoljeZBesedilom 936">
          <a:extLst>
            <a:ext uri="{FF2B5EF4-FFF2-40B4-BE49-F238E27FC236}">
              <a16:creationId xmlns:a16="http://schemas.microsoft.com/office/drawing/2014/main" xmlns="" id="{3AC8A24C-B12E-4765-9ED8-6243CA266DF1}"/>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8" name="PoljeZBesedilom 937">
          <a:extLst>
            <a:ext uri="{FF2B5EF4-FFF2-40B4-BE49-F238E27FC236}">
              <a16:creationId xmlns:a16="http://schemas.microsoft.com/office/drawing/2014/main" xmlns="" id="{3F9540A6-0966-45E7-9CDF-9840F09F51AD}"/>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39" name="PoljeZBesedilom 938">
          <a:extLst>
            <a:ext uri="{FF2B5EF4-FFF2-40B4-BE49-F238E27FC236}">
              <a16:creationId xmlns:a16="http://schemas.microsoft.com/office/drawing/2014/main" xmlns="" id="{F5AB6747-A28C-4468-BDD9-B96C8AB63CE3}"/>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0" name="PoljeZBesedilom 939">
          <a:extLst>
            <a:ext uri="{FF2B5EF4-FFF2-40B4-BE49-F238E27FC236}">
              <a16:creationId xmlns:a16="http://schemas.microsoft.com/office/drawing/2014/main" xmlns="" id="{7C9CCD82-D278-432B-9DA6-D638E8A5D0D9}"/>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1" name="PoljeZBesedilom 940">
          <a:extLst>
            <a:ext uri="{FF2B5EF4-FFF2-40B4-BE49-F238E27FC236}">
              <a16:creationId xmlns:a16="http://schemas.microsoft.com/office/drawing/2014/main" xmlns="" id="{407FBA04-5B6F-4F0C-A32F-9B950280B21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2" name="PoljeZBesedilom 941">
          <a:extLst>
            <a:ext uri="{FF2B5EF4-FFF2-40B4-BE49-F238E27FC236}">
              <a16:creationId xmlns:a16="http://schemas.microsoft.com/office/drawing/2014/main" xmlns="" id="{7ABCB9B6-8421-47B1-8D56-940E18E715AB}"/>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3" name="PoljeZBesedilom 942">
          <a:extLst>
            <a:ext uri="{FF2B5EF4-FFF2-40B4-BE49-F238E27FC236}">
              <a16:creationId xmlns:a16="http://schemas.microsoft.com/office/drawing/2014/main" xmlns="" id="{D8B03010-85C6-4EC3-A8EE-0414A05B891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4" name="PoljeZBesedilom 943">
          <a:extLst>
            <a:ext uri="{FF2B5EF4-FFF2-40B4-BE49-F238E27FC236}">
              <a16:creationId xmlns:a16="http://schemas.microsoft.com/office/drawing/2014/main" xmlns="" id="{ADBE6538-8BBB-4868-94A5-97C5F7EB2E6A}"/>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5" name="PoljeZBesedilom 944">
          <a:extLst>
            <a:ext uri="{FF2B5EF4-FFF2-40B4-BE49-F238E27FC236}">
              <a16:creationId xmlns:a16="http://schemas.microsoft.com/office/drawing/2014/main" xmlns="" id="{D230D455-981C-476B-9001-308C0407AE64}"/>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502</xdr:row>
      <xdr:rowOff>0</xdr:rowOff>
    </xdr:from>
    <xdr:ext cx="184731" cy="264560"/>
    <xdr:sp macro="" textlink="">
      <xdr:nvSpPr>
        <xdr:cNvPr id="946" name="PoljeZBesedilom 945">
          <a:extLst>
            <a:ext uri="{FF2B5EF4-FFF2-40B4-BE49-F238E27FC236}">
              <a16:creationId xmlns:a16="http://schemas.microsoft.com/office/drawing/2014/main" xmlns="" id="{0729B526-5921-450D-B94E-38DABFB1660F}"/>
            </a:ext>
          </a:extLst>
        </xdr:cNvPr>
        <xdr:cNvSpPr txBox="1"/>
      </xdr:nvSpPr>
      <xdr:spPr>
        <a:xfrm>
          <a:off x="5234940" y="196268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505</xdr:row>
      <xdr:rowOff>0</xdr:rowOff>
    </xdr:from>
    <xdr:ext cx="184731" cy="264560"/>
    <xdr:sp macro="" textlink="">
      <xdr:nvSpPr>
        <xdr:cNvPr id="947" name="PoljeZBesedilom 946">
          <a:extLst>
            <a:ext uri="{FF2B5EF4-FFF2-40B4-BE49-F238E27FC236}">
              <a16:creationId xmlns:a16="http://schemas.microsoft.com/office/drawing/2014/main" xmlns="" id="{0D7CDAA3-3144-42BF-ACDE-E68EE281C05C}"/>
            </a:ext>
          </a:extLst>
        </xdr:cNvPr>
        <xdr:cNvSpPr txBox="1"/>
      </xdr:nvSpPr>
      <xdr:spPr>
        <a:xfrm>
          <a:off x="5234940" y="19719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505</xdr:row>
      <xdr:rowOff>0</xdr:rowOff>
    </xdr:from>
    <xdr:ext cx="184731" cy="264560"/>
    <xdr:sp macro="" textlink="">
      <xdr:nvSpPr>
        <xdr:cNvPr id="948" name="PoljeZBesedilom 947">
          <a:extLst>
            <a:ext uri="{FF2B5EF4-FFF2-40B4-BE49-F238E27FC236}">
              <a16:creationId xmlns:a16="http://schemas.microsoft.com/office/drawing/2014/main" xmlns="" id="{66B36C74-D974-4A85-8BD0-7AEC1EC72589}"/>
            </a:ext>
          </a:extLst>
        </xdr:cNvPr>
        <xdr:cNvSpPr txBox="1"/>
      </xdr:nvSpPr>
      <xdr:spPr>
        <a:xfrm>
          <a:off x="5234940" y="19719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505</xdr:row>
      <xdr:rowOff>0</xdr:rowOff>
    </xdr:from>
    <xdr:ext cx="184731" cy="264560"/>
    <xdr:sp macro="" textlink="">
      <xdr:nvSpPr>
        <xdr:cNvPr id="949" name="PoljeZBesedilom 948">
          <a:extLst>
            <a:ext uri="{FF2B5EF4-FFF2-40B4-BE49-F238E27FC236}">
              <a16:creationId xmlns:a16="http://schemas.microsoft.com/office/drawing/2014/main" xmlns="" id="{F038E8FD-49E6-46FE-8B06-C008B5A12EE1}"/>
            </a:ext>
          </a:extLst>
        </xdr:cNvPr>
        <xdr:cNvSpPr txBox="1"/>
      </xdr:nvSpPr>
      <xdr:spPr>
        <a:xfrm>
          <a:off x="5234940" y="19719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503</xdr:row>
      <xdr:rowOff>0</xdr:rowOff>
    </xdr:from>
    <xdr:ext cx="184731" cy="264560"/>
    <xdr:sp macro="" textlink="">
      <xdr:nvSpPr>
        <xdr:cNvPr id="950" name="PoljeZBesedilom 949">
          <a:extLst>
            <a:ext uri="{FF2B5EF4-FFF2-40B4-BE49-F238E27FC236}">
              <a16:creationId xmlns:a16="http://schemas.microsoft.com/office/drawing/2014/main" xmlns="" id="{8C0F4578-B2C5-4F65-BA95-A46861F54689}"/>
            </a:ext>
          </a:extLst>
        </xdr:cNvPr>
        <xdr:cNvSpPr txBox="1"/>
      </xdr:nvSpPr>
      <xdr:spPr>
        <a:xfrm>
          <a:off x="5234940" y="196451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503</xdr:row>
      <xdr:rowOff>0</xdr:rowOff>
    </xdr:from>
    <xdr:ext cx="184731" cy="264560"/>
    <xdr:sp macro="" textlink="">
      <xdr:nvSpPr>
        <xdr:cNvPr id="951" name="PoljeZBesedilom 950">
          <a:extLst>
            <a:ext uri="{FF2B5EF4-FFF2-40B4-BE49-F238E27FC236}">
              <a16:creationId xmlns:a16="http://schemas.microsoft.com/office/drawing/2014/main" xmlns="" id="{4E7E4056-911F-468B-98B3-48AA7640A7B2}"/>
            </a:ext>
          </a:extLst>
        </xdr:cNvPr>
        <xdr:cNvSpPr txBox="1"/>
      </xdr:nvSpPr>
      <xdr:spPr>
        <a:xfrm>
          <a:off x="5234940" y="196451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503</xdr:row>
      <xdr:rowOff>0</xdr:rowOff>
    </xdr:from>
    <xdr:ext cx="184731" cy="264560"/>
    <xdr:sp macro="" textlink="">
      <xdr:nvSpPr>
        <xdr:cNvPr id="952" name="PoljeZBesedilom 951">
          <a:extLst>
            <a:ext uri="{FF2B5EF4-FFF2-40B4-BE49-F238E27FC236}">
              <a16:creationId xmlns:a16="http://schemas.microsoft.com/office/drawing/2014/main" xmlns="" id="{7231E991-2577-488D-AC36-28922688323D}"/>
            </a:ext>
          </a:extLst>
        </xdr:cNvPr>
        <xdr:cNvSpPr txBox="1"/>
      </xdr:nvSpPr>
      <xdr:spPr>
        <a:xfrm>
          <a:off x="5234940" y="196451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670</xdr:row>
      <xdr:rowOff>0</xdr:rowOff>
    </xdr:from>
    <xdr:ext cx="184731" cy="264560"/>
    <xdr:sp macro="" textlink="">
      <xdr:nvSpPr>
        <xdr:cNvPr id="953" name="PoljeZBesedilom 952">
          <a:extLst>
            <a:ext uri="{FF2B5EF4-FFF2-40B4-BE49-F238E27FC236}">
              <a16:creationId xmlns:a16="http://schemas.microsoft.com/office/drawing/2014/main" xmlns="" id="{90841749-C09C-42BB-97B0-BBC6FFC11BF1}"/>
            </a:ext>
          </a:extLst>
        </xdr:cNvPr>
        <xdr:cNvSpPr txBox="1"/>
      </xdr:nvSpPr>
      <xdr:spPr>
        <a:xfrm>
          <a:off x="5234940" y="255292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670</xdr:row>
      <xdr:rowOff>0</xdr:rowOff>
    </xdr:from>
    <xdr:ext cx="184731" cy="264560"/>
    <xdr:sp macro="" textlink="">
      <xdr:nvSpPr>
        <xdr:cNvPr id="954" name="PoljeZBesedilom 953">
          <a:extLst>
            <a:ext uri="{FF2B5EF4-FFF2-40B4-BE49-F238E27FC236}">
              <a16:creationId xmlns:a16="http://schemas.microsoft.com/office/drawing/2014/main" xmlns="" id="{68806A86-AFB8-4D2E-8E25-EDFF96536015}"/>
            </a:ext>
          </a:extLst>
        </xdr:cNvPr>
        <xdr:cNvSpPr txBox="1"/>
      </xdr:nvSpPr>
      <xdr:spPr>
        <a:xfrm>
          <a:off x="5234940" y="255292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55" name="PoljeZBesedilom 954">
          <a:extLst>
            <a:ext uri="{FF2B5EF4-FFF2-40B4-BE49-F238E27FC236}">
              <a16:creationId xmlns:a16="http://schemas.microsoft.com/office/drawing/2014/main" xmlns="" id="{05BD3DBF-6FF0-4C84-BD83-89099059BAE1}"/>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56" name="PoljeZBesedilom 955">
          <a:extLst>
            <a:ext uri="{FF2B5EF4-FFF2-40B4-BE49-F238E27FC236}">
              <a16:creationId xmlns:a16="http://schemas.microsoft.com/office/drawing/2014/main" xmlns="" id="{EF771012-CF16-4422-9B58-5FE660D75D51}"/>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57" name="PoljeZBesedilom 956">
          <a:extLst>
            <a:ext uri="{FF2B5EF4-FFF2-40B4-BE49-F238E27FC236}">
              <a16:creationId xmlns:a16="http://schemas.microsoft.com/office/drawing/2014/main" xmlns="" id="{6CF4108A-C7C3-4C3A-87B9-8DE9C934A0D4}"/>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58" name="PoljeZBesedilom 957">
          <a:extLst>
            <a:ext uri="{FF2B5EF4-FFF2-40B4-BE49-F238E27FC236}">
              <a16:creationId xmlns:a16="http://schemas.microsoft.com/office/drawing/2014/main" xmlns="" id="{75B72B97-CAB2-4C42-B80F-159C1CDD2068}"/>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59" name="PoljeZBesedilom 958">
          <a:extLst>
            <a:ext uri="{FF2B5EF4-FFF2-40B4-BE49-F238E27FC236}">
              <a16:creationId xmlns:a16="http://schemas.microsoft.com/office/drawing/2014/main" xmlns="" id="{44E93B72-39D1-4245-8003-E97D2B8A3A3A}"/>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0" name="PoljeZBesedilom 959">
          <a:extLst>
            <a:ext uri="{FF2B5EF4-FFF2-40B4-BE49-F238E27FC236}">
              <a16:creationId xmlns:a16="http://schemas.microsoft.com/office/drawing/2014/main" xmlns="" id="{A67305DD-8BA0-40AE-A0BF-121188B62A6D}"/>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1" name="PoljeZBesedilom 960">
          <a:extLst>
            <a:ext uri="{FF2B5EF4-FFF2-40B4-BE49-F238E27FC236}">
              <a16:creationId xmlns:a16="http://schemas.microsoft.com/office/drawing/2014/main" xmlns="" id="{4B5E99B1-40CE-4A8C-B2D9-41EAA6992DBD}"/>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2" name="PoljeZBesedilom 961">
          <a:extLst>
            <a:ext uri="{FF2B5EF4-FFF2-40B4-BE49-F238E27FC236}">
              <a16:creationId xmlns:a16="http://schemas.microsoft.com/office/drawing/2014/main" xmlns="" id="{FE83B286-2873-4754-91EF-E95683285105}"/>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3" name="PoljeZBesedilom 962">
          <a:extLst>
            <a:ext uri="{FF2B5EF4-FFF2-40B4-BE49-F238E27FC236}">
              <a16:creationId xmlns:a16="http://schemas.microsoft.com/office/drawing/2014/main" xmlns="" id="{A17E7AB3-AFA8-45B8-828C-1CDC2F15AB52}"/>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4" name="PoljeZBesedilom 963">
          <a:extLst>
            <a:ext uri="{FF2B5EF4-FFF2-40B4-BE49-F238E27FC236}">
              <a16:creationId xmlns:a16="http://schemas.microsoft.com/office/drawing/2014/main" xmlns="" id="{456186D3-2C29-4B5C-BA7F-304D701B81BE}"/>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5" name="PoljeZBesedilom 964">
          <a:extLst>
            <a:ext uri="{FF2B5EF4-FFF2-40B4-BE49-F238E27FC236}">
              <a16:creationId xmlns:a16="http://schemas.microsoft.com/office/drawing/2014/main" xmlns="" id="{69C371CD-A8ED-460E-A1AD-C1FB7A47670A}"/>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6" name="PoljeZBesedilom 965">
          <a:extLst>
            <a:ext uri="{FF2B5EF4-FFF2-40B4-BE49-F238E27FC236}">
              <a16:creationId xmlns:a16="http://schemas.microsoft.com/office/drawing/2014/main" xmlns="" id="{19AEED87-BCF6-4A20-899A-A800F86AA1AD}"/>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394</xdr:row>
      <xdr:rowOff>0</xdr:rowOff>
    </xdr:from>
    <xdr:ext cx="184731" cy="264560"/>
    <xdr:sp macro="" textlink="">
      <xdr:nvSpPr>
        <xdr:cNvPr id="967" name="PoljeZBesedilom 966">
          <a:extLst>
            <a:ext uri="{FF2B5EF4-FFF2-40B4-BE49-F238E27FC236}">
              <a16:creationId xmlns:a16="http://schemas.microsoft.com/office/drawing/2014/main" xmlns="" id="{761EF7A6-0230-4198-AA1C-18C0FB26C494}"/>
            </a:ext>
          </a:extLst>
        </xdr:cNvPr>
        <xdr:cNvSpPr txBox="1"/>
      </xdr:nvSpPr>
      <xdr:spPr>
        <a:xfrm>
          <a:off x="5234940" y="15243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400</xdr:row>
      <xdr:rowOff>0</xdr:rowOff>
    </xdr:from>
    <xdr:ext cx="184731" cy="264560"/>
    <xdr:sp macro="" textlink="">
      <xdr:nvSpPr>
        <xdr:cNvPr id="968" name="PoljeZBesedilom 967">
          <a:extLst>
            <a:ext uri="{FF2B5EF4-FFF2-40B4-BE49-F238E27FC236}">
              <a16:creationId xmlns:a16="http://schemas.microsoft.com/office/drawing/2014/main" xmlns="" id="{3F1B06DD-0502-4F9F-935C-2917C9C75B7C}"/>
            </a:ext>
          </a:extLst>
        </xdr:cNvPr>
        <xdr:cNvSpPr txBox="1"/>
      </xdr:nvSpPr>
      <xdr:spPr>
        <a:xfrm>
          <a:off x="5234940" y="156141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69" name="PoljeZBesedilom 968">
          <a:extLst>
            <a:ext uri="{FF2B5EF4-FFF2-40B4-BE49-F238E27FC236}">
              <a16:creationId xmlns:a16="http://schemas.microsoft.com/office/drawing/2014/main" xmlns="" id="{4448C16C-3549-4254-8726-5AB7FCFF6F8D}"/>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0" name="PoljeZBesedilom 969">
          <a:extLst>
            <a:ext uri="{FF2B5EF4-FFF2-40B4-BE49-F238E27FC236}">
              <a16:creationId xmlns:a16="http://schemas.microsoft.com/office/drawing/2014/main" xmlns="" id="{88414880-70D9-4F59-88A3-8880C4761A51}"/>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1" name="PoljeZBesedilom 970">
          <a:extLst>
            <a:ext uri="{FF2B5EF4-FFF2-40B4-BE49-F238E27FC236}">
              <a16:creationId xmlns:a16="http://schemas.microsoft.com/office/drawing/2014/main" xmlns="" id="{001A42B5-0EFD-4A3E-9411-64DCAD753200}"/>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2" name="PoljeZBesedilom 971">
          <a:extLst>
            <a:ext uri="{FF2B5EF4-FFF2-40B4-BE49-F238E27FC236}">
              <a16:creationId xmlns:a16="http://schemas.microsoft.com/office/drawing/2014/main" xmlns="" id="{B6E3130B-80EF-4484-8E61-E27A6D0526A8}"/>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973" name="PoljeZBesedilom 972">
          <a:extLst>
            <a:ext uri="{FF2B5EF4-FFF2-40B4-BE49-F238E27FC236}">
              <a16:creationId xmlns:a16="http://schemas.microsoft.com/office/drawing/2014/main" xmlns="" id="{8610BA34-B15A-4549-963E-9B5FFB49823C}"/>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974" name="PoljeZBesedilom 973">
          <a:extLst>
            <a:ext uri="{FF2B5EF4-FFF2-40B4-BE49-F238E27FC236}">
              <a16:creationId xmlns:a16="http://schemas.microsoft.com/office/drawing/2014/main" xmlns="" id="{2A81CDC4-47B4-4F85-8D11-F9C5EC97482B}"/>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975" name="PoljeZBesedilom 974">
          <a:extLst>
            <a:ext uri="{FF2B5EF4-FFF2-40B4-BE49-F238E27FC236}">
              <a16:creationId xmlns:a16="http://schemas.microsoft.com/office/drawing/2014/main" xmlns="" id="{BED7A2F6-3610-4F50-A926-447CA97D7D20}"/>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976" name="PoljeZBesedilom 975">
          <a:extLst>
            <a:ext uri="{FF2B5EF4-FFF2-40B4-BE49-F238E27FC236}">
              <a16:creationId xmlns:a16="http://schemas.microsoft.com/office/drawing/2014/main" xmlns="" id="{2B17A1B2-B039-4E5F-BF87-4D045FCA28CD}"/>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7" name="PoljeZBesedilom 976">
          <a:extLst>
            <a:ext uri="{FF2B5EF4-FFF2-40B4-BE49-F238E27FC236}">
              <a16:creationId xmlns:a16="http://schemas.microsoft.com/office/drawing/2014/main" xmlns="" id="{AF4EBCB1-400F-4EB8-9B29-A2F840423F20}"/>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8" name="PoljeZBesedilom 977">
          <a:extLst>
            <a:ext uri="{FF2B5EF4-FFF2-40B4-BE49-F238E27FC236}">
              <a16:creationId xmlns:a16="http://schemas.microsoft.com/office/drawing/2014/main" xmlns="" id="{2FA4A1B0-25FB-439B-BE4E-8258E11633E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79" name="PoljeZBesedilom 978">
          <a:extLst>
            <a:ext uri="{FF2B5EF4-FFF2-40B4-BE49-F238E27FC236}">
              <a16:creationId xmlns:a16="http://schemas.microsoft.com/office/drawing/2014/main" xmlns="" id="{7CB321B3-59EB-406E-A8E1-4AA4DEB54E5D}"/>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980" name="PoljeZBesedilom 979">
          <a:extLst>
            <a:ext uri="{FF2B5EF4-FFF2-40B4-BE49-F238E27FC236}">
              <a16:creationId xmlns:a16="http://schemas.microsoft.com/office/drawing/2014/main" xmlns="" id="{59D98AA2-EE3A-4121-9F61-B8F2DFD2F372}"/>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421</xdr:row>
      <xdr:rowOff>0</xdr:rowOff>
    </xdr:from>
    <xdr:ext cx="184731" cy="264560"/>
    <xdr:sp macro="" textlink="">
      <xdr:nvSpPr>
        <xdr:cNvPr id="981" name="PoljeZBesedilom 980">
          <a:extLst>
            <a:ext uri="{FF2B5EF4-FFF2-40B4-BE49-F238E27FC236}">
              <a16:creationId xmlns:a16="http://schemas.microsoft.com/office/drawing/2014/main" xmlns="" id="{51B352AD-1B5C-41ED-8DBF-14CC6548F4F2}"/>
            </a:ext>
          </a:extLst>
        </xdr:cNvPr>
        <xdr:cNvSpPr txBox="1"/>
      </xdr:nvSpPr>
      <xdr:spPr>
        <a:xfrm>
          <a:off x="5234940" y="165666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421</xdr:row>
      <xdr:rowOff>0</xdr:rowOff>
    </xdr:from>
    <xdr:ext cx="184731" cy="264560"/>
    <xdr:sp macro="" textlink="">
      <xdr:nvSpPr>
        <xdr:cNvPr id="982" name="PoljeZBesedilom 981">
          <a:extLst>
            <a:ext uri="{FF2B5EF4-FFF2-40B4-BE49-F238E27FC236}">
              <a16:creationId xmlns:a16="http://schemas.microsoft.com/office/drawing/2014/main" xmlns="" id="{906EED37-6A4A-4A8F-94AB-3768368AE268}"/>
            </a:ext>
          </a:extLst>
        </xdr:cNvPr>
        <xdr:cNvSpPr txBox="1"/>
      </xdr:nvSpPr>
      <xdr:spPr>
        <a:xfrm>
          <a:off x="5234940" y="165666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421</xdr:row>
      <xdr:rowOff>0</xdr:rowOff>
    </xdr:from>
    <xdr:ext cx="184731" cy="264560"/>
    <xdr:sp macro="" textlink="">
      <xdr:nvSpPr>
        <xdr:cNvPr id="983" name="PoljeZBesedilom 982">
          <a:extLst>
            <a:ext uri="{FF2B5EF4-FFF2-40B4-BE49-F238E27FC236}">
              <a16:creationId xmlns:a16="http://schemas.microsoft.com/office/drawing/2014/main" xmlns="" id="{9E609214-4EC3-48C3-B3CA-97801D5FDCC7}"/>
            </a:ext>
          </a:extLst>
        </xdr:cNvPr>
        <xdr:cNvSpPr txBox="1"/>
      </xdr:nvSpPr>
      <xdr:spPr>
        <a:xfrm>
          <a:off x="5234940" y="165666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421</xdr:row>
      <xdr:rowOff>0</xdr:rowOff>
    </xdr:from>
    <xdr:ext cx="184731" cy="264560"/>
    <xdr:sp macro="" textlink="">
      <xdr:nvSpPr>
        <xdr:cNvPr id="984" name="PoljeZBesedilom 983">
          <a:extLst>
            <a:ext uri="{FF2B5EF4-FFF2-40B4-BE49-F238E27FC236}">
              <a16:creationId xmlns:a16="http://schemas.microsoft.com/office/drawing/2014/main" xmlns="" id="{B31541D2-9764-42AA-90C5-184B80D58ACF}"/>
            </a:ext>
          </a:extLst>
        </xdr:cNvPr>
        <xdr:cNvSpPr txBox="1"/>
      </xdr:nvSpPr>
      <xdr:spPr>
        <a:xfrm>
          <a:off x="5234940" y="165666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434</xdr:row>
      <xdr:rowOff>0</xdr:rowOff>
    </xdr:from>
    <xdr:ext cx="184731" cy="264560"/>
    <xdr:sp macro="" textlink="">
      <xdr:nvSpPr>
        <xdr:cNvPr id="985" name="PoljeZBesedilom 984">
          <a:extLst>
            <a:ext uri="{FF2B5EF4-FFF2-40B4-BE49-F238E27FC236}">
              <a16:creationId xmlns:a16="http://schemas.microsoft.com/office/drawing/2014/main" xmlns="" id="{8DBD6B10-ADD4-4E17-A314-1BF62B20B271}"/>
            </a:ext>
          </a:extLst>
        </xdr:cNvPr>
        <xdr:cNvSpPr txBox="1"/>
      </xdr:nvSpPr>
      <xdr:spPr>
        <a:xfrm>
          <a:off x="5234940" y="170314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434</xdr:row>
      <xdr:rowOff>0</xdr:rowOff>
    </xdr:from>
    <xdr:ext cx="184731" cy="264560"/>
    <xdr:sp macro="" textlink="">
      <xdr:nvSpPr>
        <xdr:cNvPr id="986" name="PoljeZBesedilom 985">
          <a:extLst>
            <a:ext uri="{FF2B5EF4-FFF2-40B4-BE49-F238E27FC236}">
              <a16:creationId xmlns:a16="http://schemas.microsoft.com/office/drawing/2014/main" xmlns="" id="{D10C6FFA-3775-497A-B643-5E4D45E2F599}"/>
            </a:ext>
          </a:extLst>
        </xdr:cNvPr>
        <xdr:cNvSpPr txBox="1"/>
      </xdr:nvSpPr>
      <xdr:spPr>
        <a:xfrm>
          <a:off x="5234940" y="170314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87" name="PoljeZBesedilom 986">
          <a:extLst>
            <a:ext uri="{FF2B5EF4-FFF2-40B4-BE49-F238E27FC236}">
              <a16:creationId xmlns:a16="http://schemas.microsoft.com/office/drawing/2014/main" xmlns="" id="{1FDBCFBE-8356-4082-B045-114E743F49A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88" name="PoljeZBesedilom 987">
          <a:extLst>
            <a:ext uri="{FF2B5EF4-FFF2-40B4-BE49-F238E27FC236}">
              <a16:creationId xmlns:a16="http://schemas.microsoft.com/office/drawing/2014/main" xmlns="" id="{689BC42E-E5F1-4345-A60D-C74090857FAE}"/>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89" name="PoljeZBesedilom 988">
          <a:extLst>
            <a:ext uri="{FF2B5EF4-FFF2-40B4-BE49-F238E27FC236}">
              <a16:creationId xmlns:a16="http://schemas.microsoft.com/office/drawing/2014/main" xmlns="" id="{E26ABF91-288F-415E-A3B2-5B30F85C4802}"/>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0" name="PoljeZBesedilom 989">
          <a:extLst>
            <a:ext uri="{FF2B5EF4-FFF2-40B4-BE49-F238E27FC236}">
              <a16:creationId xmlns:a16="http://schemas.microsoft.com/office/drawing/2014/main" xmlns="" id="{89DD6632-447A-4E9B-93F8-BBFD7CBFB9EE}"/>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1" name="PoljeZBesedilom 990">
          <a:extLst>
            <a:ext uri="{FF2B5EF4-FFF2-40B4-BE49-F238E27FC236}">
              <a16:creationId xmlns:a16="http://schemas.microsoft.com/office/drawing/2014/main" xmlns="" id="{177FEDAB-D1D6-4A14-8B1C-CAF06B66A2F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2" name="PoljeZBesedilom 991">
          <a:extLst>
            <a:ext uri="{FF2B5EF4-FFF2-40B4-BE49-F238E27FC236}">
              <a16:creationId xmlns:a16="http://schemas.microsoft.com/office/drawing/2014/main" xmlns="" id="{3F8CCE66-C272-4B6A-8270-339D3EA1DEE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3" name="PoljeZBesedilom 992">
          <a:extLst>
            <a:ext uri="{FF2B5EF4-FFF2-40B4-BE49-F238E27FC236}">
              <a16:creationId xmlns:a16="http://schemas.microsoft.com/office/drawing/2014/main" xmlns="" id="{D928EB9F-3E54-429D-84D0-5DCABA2699E7}"/>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4" name="PoljeZBesedilom 993">
          <a:extLst>
            <a:ext uri="{FF2B5EF4-FFF2-40B4-BE49-F238E27FC236}">
              <a16:creationId xmlns:a16="http://schemas.microsoft.com/office/drawing/2014/main" xmlns="" id="{50C51F10-F755-44EA-A7EA-9231968A56E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5" name="PoljeZBesedilom 994">
          <a:extLst>
            <a:ext uri="{FF2B5EF4-FFF2-40B4-BE49-F238E27FC236}">
              <a16:creationId xmlns:a16="http://schemas.microsoft.com/office/drawing/2014/main" xmlns="" id="{0E5EE709-6089-4E04-91A5-7E5DE2B33BF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6" name="PoljeZBesedilom 995">
          <a:extLst>
            <a:ext uri="{FF2B5EF4-FFF2-40B4-BE49-F238E27FC236}">
              <a16:creationId xmlns:a16="http://schemas.microsoft.com/office/drawing/2014/main" xmlns="" id="{52B59323-D0E5-46FF-926F-D95B51D5FF48}"/>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7" name="PoljeZBesedilom 996">
          <a:extLst>
            <a:ext uri="{FF2B5EF4-FFF2-40B4-BE49-F238E27FC236}">
              <a16:creationId xmlns:a16="http://schemas.microsoft.com/office/drawing/2014/main" xmlns="" id="{9F9F0733-0AE3-48A3-BE88-1AAD5EF97E64}"/>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8" name="PoljeZBesedilom 997">
          <a:extLst>
            <a:ext uri="{FF2B5EF4-FFF2-40B4-BE49-F238E27FC236}">
              <a16:creationId xmlns:a16="http://schemas.microsoft.com/office/drawing/2014/main" xmlns="" id="{F7220450-CE40-4F77-89E9-0D3F33E14F76}"/>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999" name="PoljeZBesedilom 998">
          <a:extLst>
            <a:ext uri="{FF2B5EF4-FFF2-40B4-BE49-F238E27FC236}">
              <a16:creationId xmlns:a16="http://schemas.microsoft.com/office/drawing/2014/main" xmlns="" id="{A8029CDB-74D8-4070-8099-E8C4C1F908E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0" name="PoljeZBesedilom 999">
          <a:extLst>
            <a:ext uri="{FF2B5EF4-FFF2-40B4-BE49-F238E27FC236}">
              <a16:creationId xmlns:a16="http://schemas.microsoft.com/office/drawing/2014/main" xmlns="" id="{41F4D5F0-725C-4B5C-A047-4C2CD423CB7A}"/>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1" name="PoljeZBesedilom 1000">
          <a:extLst>
            <a:ext uri="{FF2B5EF4-FFF2-40B4-BE49-F238E27FC236}">
              <a16:creationId xmlns:a16="http://schemas.microsoft.com/office/drawing/2014/main" xmlns="" id="{F2912337-205B-4DE6-A4D6-6BD11BA2A0E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2" name="PoljeZBesedilom 1001">
          <a:extLst>
            <a:ext uri="{FF2B5EF4-FFF2-40B4-BE49-F238E27FC236}">
              <a16:creationId xmlns:a16="http://schemas.microsoft.com/office/drawing/2014/main" xmlns="" id="{58F6171B-B9A6-458F-94DB-F8E08F5AD20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3" name="PoljeZBesedilom 1002">
          <a:extLst>
            <a:ext uri="{FF2B5EF4-FFF2-40B4-BE49-F238E27FC236}">
              <a16:creationId xmlns:a16="http://schemas.microsoft.com/office/drawing/2014/main" xmlns="" id="{6972E72E-52EF-45C5-B57A-3113F085B932}"/>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4" name="PoljeZBesedilom 1003">
          <a:extLst>
            <a:ext uri="{FF2B5EF4-FFF2-40B4-BE49-F238E27FC236}">
              <a16:creationId xmlns:a16="http://schemas.microsoft.com/office/drawing/2014/main" xmlns="" id="{308C0300-4059-4DF9-85FB-16460291A30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5" name="PoljeZBesedilom 1004">
          <a:extLst>
            <a:ext uri="{FF2B5EF4-FFF2-40B4-BE49-F238E27FC236}">
              <a16:creationId xmlns:a16="http://schemas.microsoft.com/office/drawing/2014/main" xmlns="" id="{30585AA2-89A3-420D-8307-B0D04AB56FF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6" name="PoljeZBesedilom 1005">
          <a:extLst>
            <a:ext uri="{FF2B5EF4-FFF2-40B4-BE49-F238E27FC236}">
              <a16:creationId xmlns:a16="http://schemas.microsoft.com/office/drawing/2014/main" xmlns="" id="{90BB9D83-FAA5-4402-A589-B2021100118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7" name="PoljeZBesedilom 1006">
          <a:extLst>
            <a:ext uri="{FF2B5EF4-FFF2-40B4-BE49-F238E27FC236}">
              <a16:creationId xmlns:a16="http://schemas.microsoft.com/office/drawing/2014/main" xmlns="" id="{5368A07C-A611-49E8-8F0F-5028DF35C48C}"/>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8" name="PoljeZBesedilom 1007">
          <a:extLst>
            <a:ext uri="{FF2B5EF4-FFF2-40B4-BE49-F238E27FC236}">
              <a16:creationId xmlns:a16="http://schemas.microsoft.com/office/drawing/2014/main" xmlns="" id="{F507B151-70AB-4D0C-A002-CDC34093D028}"/>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09" name="PoljeZBesedilom 1008">
          <a:extLst>
            <a:ext uri="{FF2B5EF4-FFF2-40B4-BE49-F238E27FC236}">
              <a16:creationId xmlns:a16="http://schemas.microsoft.com/office/drawing/2014/main" xmlns="" id="{E0089C09-8C34-4C11-BCF6-B0AB69E5449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0" name="PoljeZBesedilom 1009">
          <a:extLst>
            <a:ext uri="{FF2B5EF4-FFF2-40B4-BE49-F238E27FC236}">
              <a16:creationId xmlns:a16="http://schemas.microsoft.com/office/drawing/2014/main" xmlns="" id="{8062C413-007E-4446-AE80-00F8FDD4E6FE}"/>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1" name="PoljeZBesedilom 1010">
          <a:extLst>
            <a:ext uri="{FF2B5EF4-FFF2-40B4-BE49-F238E27FC236}">
              <a16:creationId xmlns:a16="http://schemas.microsoft.com/office/drawing/2014/main" xmlns="" id="{B95F22DE-8D3D-465C-B8A8-ABAFAA4327B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2" name="PoljeZBesedilom 1011">
          <a:extLst>
            <a:ext uri="{FF2B5EF4-FFF2-40B4-BE49-F238E27FC236}">
              <a16:creationId xmlns:a16="http://schemas.microsoft.com/office/drawing/2014/main" xmlns="" id="{BBF8EF22-AA06-4871-B301-F14151192583}"/>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3" name="PoljeZBesedilom 1012">
          <a:extLst>
            <a:ext uri="{FF2B5EF4-FFF2-40B4-BE49-F238E27FC236}">
              <a16:creationId xmlns:a16="http://schemas.microsoft.com/office/drawing/2014/main" xmlns="" id="{0E41ABB5-FABC-4694-88F5-024EE14B7641}"/>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4" name="PoljeZBesedilom 1013">
          <a:extLst>
            <a:ext uri="{FF2B5EF4-FFF2-40B4-BE49-F238E27FC236}">
              <a16:creationId xmlns:a16="http://schemas.microsoft.com/office/drawing/2014/main" xmlns="" id="{31D4939E-7BB4-4392-812C-DD2C84F33958}"/>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5" name="PoljeZBesedilom 1014">
          <a:extLst>
            <a:ext uri="{FF2B5EF4-FFF2-40B4-BE49-F238E27FC236}">
              <a16:creationId xmlns:a16="http://schemas.microsoft.com/office/drawing/2014/main" xmlns="" id="{1D052BF8-37F4-4E02-955A-F37D7FE55A3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6" name="PoljeZBesedilom 1015">
          <a:extLst>
            <a:ext uri="{FF2B5EF4-FFF2-40B4-BE49-F238E27FC236}">
              <a16:creationId xmlns:a16="http://schemas.microsoft.com/office/drawing/2014/main" xmlns="" id="{1831590C-D7DF-4580-A64A-E76EC6BB377D}"/>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017" name="PoljeZBesedilom 1016">
          <a:extLst>
            <a:ext uri="{FF2B5EF4-FFF2-40B4-BE49-F238E27FC236}">
              <a16:creationId xmlns:a16="http://schemas.microsoft.com/office/drawing/2014/main" xmlns="" id="{9A642460-2322-4BE4-9163-8E4715E14CB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495</xdr:row>
      <xdr:rowOff>0</xdr:rowOff>
    </xdr:from>
    <xdr:ext cx="184731" cy="264560"/>
    <xdr:sp macro="" textlink="">
      <xdr:nvSpPr>
        <xdr:cNvPr id="1018" name="PoljeZBesedilom 1017">
          <a:extLst>
            <a:ext uri="{FF2B5EF4-FFF2-40B4-BE49-F238E27FC236}">
              <a16:creationId xmlns:a16="http://schemas.microsoft.com/office/drawing/2014/main" xmlns="" id="{59326616-B949-4E26-9EC7-F6D0FBE9AA50}"/>
            </a:ext>
          </a:extLst>
        </xdr:cNvPr>
        <xdr:cNvSpPr txBox="1"/>
      </xdr:nvSpPr>
      <xdr:spPr>
        <a:xfrm>
          <a:off x="5234940" y="19447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495</xdr:row>
      <xdr:rowOff>0</xdr:rowOff>
    </xdr:from>
    <xdr:ext cx="184731" cy="264560"/>
    <xdr:sp macro="" textlink="">
      <xdr:nvSpPr>
        <xdr:cNvPr id="1019" name="PoljeZBesedilom 1018">
          <a:extLst>
            <a:ext uri="{FF2B5EF4-FFF2-40B4-BE49-F238E27FC236}">
              <a16:creationId xmlns:a16="http://schemas.microsoft.com/office/drawing/2014/main" xmlns="" id="{697AB0E5-6833-4C41-9BFB-93270C53C482}"/>
            </a:ext>
          </a:extLst>
        </xdr:cNvPr>
        <xdr:cNvSpPr txBox="1"/>
      </xdr:nvSpPr>
      <xdr:spPr>
        <a:xfrm>
          <a:off x="5234940" y="19447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521</xdr:row>
      <xdr:rowOff>0</xdr:rowOff>
    </xdr:from>
    <xdr:ext cx="184731" cy="264560"/>
    <xdr:sp macro="" textlink="">
      <xdr:nvSpPr>
        <xdr:cNvPr id="1020" name="PoljeZBesedilom 1019">
          <a:extLst>
            <a:ext uri="{FF2B5EF4-FFF2-40B4-BE49-F238E27FC236}">
              <a16:creationId xmlns:a16="http://schemas.microsoft.com/office/drawing/2014/main" xmlns="" id="{17CDCCC3-5030-4783-85C5-80BBCC60FA11}"/>
            </a:ext>
          </a:extLst>
        </xdr:cNvPr>
        <xdr:cNvSpPr txBox="1"/>
      </xdr:nvSpPr>
      <xdr:spPr>
        <a:xfrm>
          <a:off x="5234940" y="203370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521</xdr:row>
      <xdr:rowOff>0</xdr:rowOff>
    </xdr:from>
    <xdr:ext cx="184731" cy="264560"/>
    <xdr:sp macro="" textlink="">
      <xdr:nvSpPr>
        <xdr:cNvPr id="1021" name="PoljeZBesedilom 1020">
          <a:extLst>
            <a:ext uri="{FF2B5EF4-FFF2-40B4-BE49-F238E27FC236}">
              <a16:creationId xmlns:a16="http://schemas.microsoft.com/office/drawing/2014/main" xmlns="" id="{53B32D91-F9CD-406D-B918-CD41AEC009AC}"/>
            </a:ext>
          </a:extLst>
        </xdr:cNvPr>
        <xdr:cNvSpPr txBox="1"/>
      </xdr:nvSpPr>
      <xdr:spPr>
        <a:xfrm>
          <a:off x="5234940" y="203370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563</xdr:row>
      <xdr:rowOff>0</xdr:rowOff>
    </xdr:from>
    <xdr:ext cx="184731" cy="264560"/>
    <xdr:sp macro="" textlink="">
      <xdr:nvSpPr>
        <xdr:cNvPr id="1022" name="PoljeZBesedilom 1021">
          <a:extLst>
            <a:ext uri="{FF2B5EF4-FFF2-40B4-BE49-F238E27FC236}">
              <a16:creationId xmlns:a16="http://schemas.microsoft.com/office/drawing/2014/main" xmlns="" id="{9743070F-62AF-489A-BCBC-E01E09EF56D5}"/>
            </a:ext>
          </a:extLst>
        </xdr:cNvPr>
        <xdr:cNvSpPr txBox="1"/>
      </xdr:nvSpPr>
      <xdr:spPr>
        <a:xfrm>
          <a:off x="5234940" y="216423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563</xdr:row>
      <xdr:rowOff>0</xdr:rowOff>
    </xdr:from>
    <xdr:ext cx="184731" cy="264560"/>
    <xdr:sp macro="" textlink="">
      <xdr:nvSpPr>
        <xdr:cNvPr id="1023" name="PoljeZBesedilom 1022">
          <a:extLst>
            <a:ext uri="{FF2B5EF4-FFF2-40B4-BE49-F238E27FC236}">
              <a16:creationId xmlns:a16="http://schemas.microsoft.com/office/drawing/2014/main" xmlns="" id="{9908BF5F-D486-44A0-9FBB-8A1051091E60}"/>
            </a:ext>
          </a:extLst>
        </xdr:cNvPr>
        <xdr:cNvSpPr txBox="1"/>
      </xdr:nvSpPr>
      <xdr:spPr>
        <a:xfrm>
          <a:off x="5234940" y="216423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588</xdr:row>
      <xdr:rowOff>0</xdr:rowOff>
    </xdr:from>
    <xdr:ext cx="184731" cy="264560"/>
    <xdr:sp macro="" textlink="">
      <xdr:nvSpPr>
        <xdr:cNvPr id="1024" name="PoljeZBesedilom 1023">
          <a:extLst>
            <a:ext uri="{FF2B5EF4-FFF2-40B4-BE49-F238E27FC236}">
              <a16:creationId xmlns:a16="http://schemas.microsoft.com/office/drawing/2014/main" xmlns="" id="{9B33E409-2970-404F-B590-BEC3A1362E64}"/>
            </a:ext>
          </a:extLst>
        </xdr:cNvPr>
        <xdr:cNvSpPr txBox="1"/>
      </xdr:nvSpPr>
      <xdr:spPr>
        <a:xfrm>
          <a:off x="5234940" y="22693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588</xdr:row>
      <xdr:rowOff>0</xdr:rowOff>
    </xdr:from>
    <xdr:ext cx="184731" cy="264560"/>
    <xdr:sp macro="" textlink="">
      <xdr:nvSpPr>
        <xdr:cNvPr id="1025" name="PoljeZBesedilom 1024">
          <a:extLst>
            <a:ext uri="{FF2B5EF4-FFF2-40B4-BE49-F238E27FC236}">
              <a16:creationId xmlns:a16="http://schemas.microsoft.com/office/drawing/2014/main" xmlns="" id="{C5B4F338-BC3A-4317-B151-C74168BC403D}"/>
            </a:ext>
          </a:extLst>
        </xdr:cNvPr>
        <xdr:cNvSpPr txBox="1"/>
      </xdr:nvSpPr>
      <xdr:spPr>
        <a:xfrm>
          <a:off x="5234940" y="22693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613</xdr:row>
      <xdr:rowOff>0</xdr:rowOff>
    </xdr:from>
    <xdr:ext cx="184731" cy="264560"/>
    <xdr:sp macro="" textlink="">
      <xdr:nvSpPr>
        <xdr:cNvPr id="1026" name="PoljeZBesedilom 1025">
          <a:extLst>
            <a:ext uri="{FF2B5EF4-FFF2-40B4-BE49-F238E27FC236}">
              <a16:creationId xmlns:a16="http://schemas.microsoft.com/office/drawing/2014/main" xmlns="" id="{854EB735-C649-4AE8-B70C-29FBF414A232}"/>
            </a:ext>
          </a:extLst>
        </xdr:cNvPr>
        <xdr:cNvSpPr txBox="1"/>
      </xdr:nvSpPr>
      <xdr:spPr>
        <a:xfrm>
          <a:off x="5234940" y="237462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613</xdr:row>
      <xdr:rowOff>0</xdr:rowOff>
    </xdr:from>
    <xdr:ext cx="184731" cy="264560"/>
    <xdr:sp macro="" textlink="">
      <xdr:nvSpPr>
        <xdr:cNvPr id="1027" name="PoljeZBesedilom 1026">
          <a:extLst>
            <a:ext uri="{FF2B5EF4-FFF2-40B4-BE49-F238E27FC236}">
              <a16:creationId xmlns:a16="http://schemas.microsoft.com/office/drawing/2014/main" xmlns="" id="{253ABA13-2E75-41F3-A297-9B38C6AAEF07}"/>
            </a:ext>
          </a:extLst>
        </xdr:cNvPr>
        <xdr:cNvSpPr txBox="1"/>
      </xdr:nvSpPr>
      <xdr:spPr>
        <a:xfrm>
          <a:off x="5234940" y="237462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659</xdr:row>
      <xdr:rowOff>0</xdr:rowOff>
    </xdr:from>
    <xdr:ext cx="184731" cy="264560"/>
    <xdr:sp macro="" textlink="">
      <xdr:nvSpPr>
        <xdr:cNvPr id="1028" name="PoljeZBesedilom 1027">
          <a:extLst>
            <a:ext uri="{FF2B5EF4-FFF2-40B4-BE49-F238E27FC236}">
              <a16:creationId xmlns:a16="http://schemas.microsoft.com/office/drawing/2014/main" xmlns="" id="{BEF3EC7A-E2D5-405B-9C41-DE214B9DF709}"/>
            </a:ext>
          </a:extLst>
        </xdr:cNvPr>
        <xdr:cNvSpPr txBox="1"/>
      </xdr:nvSpPr>
      <xdr:spPr>
        <a:xfrm>
          <a:off x="5234940" y="25092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659</xdr:row>
      <xdr:rowOff>0</xdr:rowOff>
    </xdr:from>
    <xdr:ext cx="184731" cy="264560"/>
    <xdr:sp macro="" textlink="">
      <xdr:nvSpPr>
        <xdr:cNvPr id="1029" name="PoljeZBesedilom 1028">
          <a:extLst>
            <a:ext uri="{FF2B5EF4-FFF2-40B4-BE49-F238E27FC236}">
              <a16:creationId xmlns:a16="http://schemas.microsoft.com/office/drawing/2014/main" xmlns="" id="{5B77EAD5-9CB9-4960-A00C-4426E5119DB7}"/>
            </a:ext>
          </a:extLst>
        </xdr:cNvPr>
        <xdr:cNvSpPr txBox="1"/>
      </xdr:nvSpPr>
      <xdr:spPr>
        <a:xfrm>
          <a:off x="5234940" y="25092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707</xdr:row>
      <xdr:rowOff>0</xdr:rowOff>
    </xdr:from>
    <xdr:ext cx="184731" cy="264560"/>
    <xdr:sp macro="" textlink="">
      <xdr:nvSpPr>
        <xdr:cNvPr id="1030" name="PoljeZBesedilom 1029">
          <a:extLst>
            <a:ext uri="{FF2B5EF4-FFF2-40B4-BE49-F238E27FC236}">
              <a16:creationId xmlns:a16="http://schemas.microsoft.com/office/drawing/2014/main" xmlns="" id="{6DEE55C9-D3D1-4460-AAB6-9DF8D6B99545}"/>
            </a:ext>
          </a:extLst>
        </xdr:cNvPr>
        <xdr:cNvSpPr txBox="1"/>
      </xdr:nvSpPr>
      <xdr:spPr>
        <a:xfrm>
          <a:off x="5234940" y="265983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707</xdr:row>
      <xdr:rowOff>0</xdr:rowOff>
    </xdr:from>
    <xdr:ext cx="184731" cy="264560"/>
    <xdr:sp macro="" textlink="">
      <xdr:nvSpPr>
        <xdr:cNvPr id="1031" name="PoljeZBesedilom 1030">
          <a:extLst>
            <a:ext uri="{FF2B5EF4-FFF2-40B4-BE49-F238E27FC236}">
              <a16:creationId xmlns:a16="http://schemas.microsoft.com/office/drawing/2014/main" xmlns="" id="{A4ABDB72-8AB8-45C9-A768-BE7423C90CEF}"/>
            </a:ext>
          </a:extLst>
        </xdr:cNvPr>
        <xdr:cNvSpPr txBox="1"/>
      </xdr:nvSpPr>
      <xdr:spPr>
        <a:xfrm>
          <a:off x="5234940" y="265983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717</xdr:row>
      <xdr:rowOff>0</xdr:rowOff>
    </xdr:from>
    <xdr:ext cx="184731" cy="264560"/>
    <xdr:sp macro="" textlink="">
      <xdr:nvSpPr>
        <xdr:cNvPr id="1032" name="PoljeZBesedilom 1031">
          <a:extLst>
            <a:ext uri="{FF2B5EF4-FFF2-40B4-BE49-F238E27FC236}">
              <a16:creationId xmlns:a16="http://schemas.microsoft.com/office/drawing/2014/main" xmlns="" id="{5668E374-5B94-4E83-88C1-961AAA6F5CF3}"/>
            </a:ext>
          </a:extLst>
        </xdr:cNvPr>
        <xdr:cNvSpPr txBox="1"/>
      </xdr:nvSpPr>
      <xdr:spPr>
        <a:xfrm>
          <a:off x="5234940" y="2701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717</xdr:row>
      <xdr:rowOff>0</xdr:rowOff>
    </xdr:from>
    <xdr:ext cx="184731" cy="264560"/>
    <xdr:sp macro="" textlink="">
      <xdr:nvSpPr>
        <xdr:cNvPr id="1033" name="PoljeZBesedilom 1032">
          <a:extLst>
            <a:ext uri="{FF2B5EF4-FFF2-40B4-BE49-F238E27FC236}">
              <a16:creationId xmlns:a16="http://schemas.microsoft.com/office/drawing/2014/main" xmlns="" id="{A48A43E8-9500-44B3-AA92-C17750B299C9}"/>
            </a:ext>
          </a:extLst>
        </xdr:cNvPr>
        <xdr:cNvSpPr txBox="1"/>
      </xdr:nvSpPr>
      <xdr:spPr>
        <a:xfrm>
          <a:off x="5234940" y="2701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749</xdr:row>
      <xdr:rowOff>0</xdr:rowOff>
    </xdr:from>
    <xdr:ext cx="184731" cy="264560"/>
    <xdr:sp macro="" textlink="">
      <xdr:nvSpPr>
        <xdr:cNvPr id="1034" name="PoljeZBesedilom 1033">
          <a:extLst>
            <a:ext uri="{FF2B5EF4-FFF2-40B4-BE49-F238E27FC236}">
              <a16:creationId xmlns:a16="http://schemas.microsoft.com/office/drawing/2014/main" xmlns="" id="{AD4A04DF-A1D1-4F7D-8EDA-C83E88E60351}"/>
            </a:ext>
          </a:extLst>
        </xdr:cNvPr>
        <xdr:cNvSpPr txBox="1"/>
      </xdr:nvSpPr>
      <xdr:spPr>
        <a:xfrm>
          <a:off x="5234940" y="285475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749</xdr:row>
      <xdr:rowOff>0</xdr:rowOff>
    </xdr:from>
    <xdr:ext cx="184731" cy="264560"/>
    <xdr:sp macro="" textlink="">
      <xdr:nvSpPr>
        <xdr:cNvPr id="1035" name="PoljeZBesedilom 1034">
          <a:extLst>
            <a:ext uri="{FF2B5EF4-FFF2-40B4-BE49-F238E27FC236}">
              <a16:creationId xmlns:a16="http://schemas.microsoft.com/office/drawing/2014/main" xmlns="" id="{83F290EB-006A-4138-A9AB-E77843769F6C}"/>
            </a:ext>
          </a:extLst>
        </xdr:cNvPr>
        <xdr:cNvSpPr txBox="1"/>
      </xdr:nvSpPr>
      <xdr:spPr>
        <a:xfrm>
          <a:off x="5234940" y="285475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755</xdr:row>
      <xdr:rowOff>0</xdr:rowOff>
    </xdr:from>
    <xdr:ext cx="184731" cy="264560"/>
    <xdr:sp macro="" textlink="">
      <xdr:nvSpPr>
        <xdr:cNvPr id="1036" name="PoljeZBesedilom 1035">
          <a:extLst>
            <a:ext uri="{FF2B5EF4-FFF2-40B4-BE49-F238E27FC236}">
              <a16:creationId xmlns:a16="http://schemas.microsoft.com/office/drawing/2014/main" xmlns="" id="{E1B20388-5726-431D-8163-145FA921203E}"/>
            </a:ext>
          </a:extLst>
        </xdr:cNvPr>
        <xdr:cNvSpPr txBox="1"/>
      </xdr:nvSpPr>
      <xdr:spPr>
        <a:xfrm>
          <a:off x="5234940" y="28863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755</xdr:row>
      <xdr:rowOff>0</xdr:rowOff>
    </xdr:from>
    <xdr:ext cx="184731" cy="264560"/>
    <xdr:sp macro="" textlink="">
      <xdr:nvSpPr>
        <xdr:cNvPr id="1037" name="PoljeZBesedilom 1036">
          <a:extLst>
            <a:ext uri="{FF2B5EF4-FFF2-40B4-BE49-F238E27FC236}">
              <a16:creationId xmlns:a16="http://schemas.microsoft.com/office/drawing/2014/main" xmlns="" id="{8CAA5A9B-84C1-4188-BAB4-98BB080B3587}"/>
            </a:ext>
          </a:extLst>
        </xdr:cNvPr>
        <xdr:cNvSpPr txBox="1"/>
      </xdr:nvSpPr>
      <xdr:spPr>
        <a:xfrm>
          <a:off x="5234940" y="28863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377</xdr:row>
      <xdr:rowOff>0</xdr:rowOff>
    </xdr:from>
    <xdr:ext cx="184731" cy="264560"/>
    <xdr:sp macro="" textlink="">
      <xdr:nvSpPr>
        <xdr:cNvPr id="1038" name="PoljeZBesedilom 1037">
          <a:extLst>
            <a:ext uri="{FF2B5EF4-FFF2-40B4-BE49-F238E27FC236}">
              <a16:creationId xmlns:a16="http://schemas.microsoft.com/office/drawing/2014/main" xmlns="" id="{F4F8A1FB-41A0-429A-BD4E-8BF3EEDCF4A8}"/>
            </a:ext>
          </a:extLst>
        </xdr:cNvPr>
        <xdr:cNvSpPr txBox="1"/>
      </xdr:nvSpPr>
      <xdr:spPr>
        <a:xfrm>
          <a:off x="5234940" y="1419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377</xdr:row>
      <xdr:rowOff>0</xdr:rowOff>
    </xdr:from>
    <xdr:ext cx="184731" cy="264560"/>
    <xdr:sp macro="" textlink="">
      <xdr:nvSpPr>
        <xdr:cNvPr id="1039" name="PoljeZBesedilom 1038">
          <a:extLst>
            <a:ext uri="{FF2B5EF4-FFF2-40B4-BE49-F238E27FC236}">
              <a16:creationId xmlns:a16="http://schemas.microsoft.com/office/drawing/2014/main" xmlns="" id="{8408649D-236B-428C-85B9-9462CBAB4500}"/>
            </a:ext>
          </a:extLst>
        </xdr:cNvPr>
        <xdr:cNvSpPr txBox="1"/>
      </xdr:nvSpPr>
      <xdr:spPr>
        <a:xfrm>
          <a:off x="5234940" y="1419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377</xdr:row>
      <xdr:rowOff>0</xdr:rowOff>
    </xdr:from>
    <xdr:ext cx="184731" cy="264560"/>
    <xdr:sp macro="" textlink="">
      <xdr:nvSpPr>
        <xdr:cNvPr id="1040" name="PoljeZBesedilom 1039">
          <a:extLst>
            <a:ext uri="{FF2B5EF4-FFF2-40B4-BE49-F238E27FC236}">
              <a16:creationId xmlns:a16="http://schemas.microsoft.com/office/drawing/2014/main" xmlns="" id="{B21B74BA-046A-44C3-8FE6-80130036493D}"/>
            </a:ext>
          </a:extLst>
        </xdr:cNvPr>
        <xdr:cNvSpPr txBox="1"/>
      </xdr:nvSpPr>
      <xdr:spPr>
        <a:xfrm>
          <a:off x="5234940" y="1419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377</xdr:row>
      <xdr:rowOff>0</xdr:rowOff>
    </xdr:from>
    <xdr:ext cx="184731" cy="264560"/>
    <xdr:sp macro="" textlink="">
      <xdr:nvSpPr>
        <xdr:cNvPr id="1041" name="PoljeZBesedilom 1040">
          <a:extLst>
            <a:ext uri="{FF2B5EF4-FFF2-40B4-BE49-F238E27FC236}">
              <a16:creationId xmlns:a16="http://schemas.microsoft.com/office/drawing/2014/main" xmlns="" id="{48C1D769-3CFB-4B06-8DA0-A5DB01F4C40B}"/>
            </a:ext>
          </a:extLst>
        </xdr:cNvPr>
        <xdr:cNvSpPr txBox="1"/>
      </xdr:nvSpPr>
      <xdr:spPr>
        <a:xfrm>
          <a:off x="5234940" y="1419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484</xdr:row>
      <xdr:rowOff>0</xdr:rowOff>
    </xdr:from>
    <xdr:ext cx="184731" cy="264560"/>
    <xdr:sp macro="" textlink="">
      <xdr:nvSpPr>
        <xdr:cNvPr id="1042" name="PoljeZBesedilom 1041">
          <a:extLst>
            <a:ext uri="{FF2B5EF4-FFF2-40B4-BE49-F238E27FC236}">
              <a16:creationId xmlns:a16="http://schemas.microsoft.com/office/drawing/2014/main" xmlns="" id="{10DD8DCF-B12D-491E-A33E-3B74D02489F4}"/>
            </a:ext>
          </a:extLst>
        </xdr:cNvPr>
        <xdr:cNvSpPr txBox="1"/>
      </xdr:nvSpPr>
      <xdr:spPr>
        <a:xfrm>
          <a:off x="5234940" y="18994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484</xdr:row>
      <xdr:rowOff>0</xdr:rowOff>
    </xdr:from>
    <xdr:ext cx="184731" cy="264560"/>
    <xdr:sp macro="" textlink="">
      <xdr:nvSpPr>
        <xdr:cNvPr id="1043" name="PoljeZBesedilom 1042">
          <a:extLst>
            <a:ext uri="{FF2B5EF4-FFF2-40B4-BE49-F238E27FC236}">
              <a16:creationId xmlns:a16="http://schemas.microsoft.com/office/drawing/2014/main" xmlns="" id="{D6B6A0F8-4933-4DCE-8CA4-B3A4790B7E7F}"/>
            </a:ext>
          </a:extLst>
        </xdr:cNvPr>
        <xdr:cNvSpPr txBox="1"/>
      </xdr:nvSpPr>
      <xdr:spPr>
        <a:xfrm>
          <a:off x="5234940" y="18994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484</xdr:row>
      <xdr:rowOff>0</xdr:rowOff>
    </xdr:from>
    <xdr:ext cx="184731" cy="264560"/>
    <xdr:sp macro="" textlink="">
      <xdr:nvSpPr>
        <xdr:cNvPr id="1044" name="PoljeZBesedilom 1043">
          <a:extLst>
            <a:ext uri="{FF2B5EF4-FFF2-40B4-BE49-F238E27FC236}">
              <a16:creationId xmlns:a16="http://schemas.microsoft.com/office/drawing/2014/main" xmlns="" id="{7397E2E2-FD68-4B23-92DF-B9E1D7B932B3}"/>
            </a:ext>
          </a:extLst>
        </xdr:cNvPr>
        <xdr:cNvSpPr txBox="1"/>
      </xdr:nvSpPr>
      <xdr:spPr>
        <a:xfrm>
          <a:off x="5234940" y="18994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484</xdr:row>
      <xdr:rowOff>0</xdr:rowOff>
    </xdr:from>
    <xdr:ext cx="184731" cy="264560"/>
    <xdr:sp macro="" textlink="">
      <xdr:nvSpPr>
        <xdr:cNvPr id="1045" name="PoljeZBesedilom 1044">
          <a:extLst>
            <a:ext uri="{FF2B5EF4-FFF2-40B4-BE49-F238E27FC236}">
              <a16:creationId xmlns:a16="http://schemas.microsoft.com/office/drawing/2014/main" xmlns="" id="{3CD91A51-E492-4D18-91B1-3C99C4CDDD0D}"/>
            </a:ext>
          </a:extLst>
        </xdr:cNvPr>
        <xdr:cNvSpPr txBox="1"/>
      </xdr:nvSpPr>
      <xdr:spPr>
        <a:xfrm>
          <a:off x="5234940" y="18994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484</xdr:row>
      <xdr:rowOff>0</xdr:rowOff>
    </xdr:from>
    <xdr:ext cx="184731" cy="264560"/>
    <xdr:sp macro="" textlink="">
      <xdr:nvSpPr>
        <xdr:cNvPr id="1046" name="PoljeZBesedilom 1045">
          <a:extLst>
            <a:ext uri="{FF2B5EF4-FFF2-40B4-BE49-F238E27FC236}">
              <a16:creationId xmlns:a16="http://schemas.microsoft.com/office/drawing/2014/main" xmlns="" id="{684252BC-0025-48DA-9A88-8F3293997848}"/>
            </a:ext>
          </a:extLst>
        </xdr:cNvPr>
        <xdr:cNvSpPr txBox="1"/>
      </xdr:nvSpPr>
      <xdr:spPr>
        <a:xfrm>
          <a:off x="5234940" y="189943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047" name="PoljeZBesedilom 1046">
          <a:extLst>
            <a:ext uri="{FF2B5EF4-FFF2-40B4-BE49-F238E27FC236}">
              <a16:creationId xmlns:a16="http://schemas.microsoft.com/office/drawing/2014/main" xmlns="" id="{5695CFA9-EED0-40C0-91AF-6D3BB87EC96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522</xdr:row>
      <xdr:rowOff>0</xdr:rowOff>
    </xdr:from>
    <xdr:ext cx="184731" cy="264560"/>
    <xdr:sp macro="" textlink="">
      <xdr:nvSpPr>
        <xdr:cNvPr id="1048" name="PoljeZBesedilom 1047">
          <a:extLst>
            <a:ext uri="{FF2B5EF4-FFF2-40B4-BE49-F238E27FC236}">
              <a16:creationId xmlns:a16="http://schemas.microsoft.com/office/drawing/2014/main" xmlns="" id="{16FAA3FD-B1B0-4178-A69F-1F8F2B87AF2C}"/>
            </a:ext>
          </a:extLst>
        </xdr:cNvPr>
        <xdr:cNvSpPr txBox="1"/>
      </xdr:nvSpPr>
      <xdr:spPr>
        <a:xfrm>
          <a:off x="5234940" y="204459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522</xdr:row>
      <xdr:rowOff>0</xdr:rowOff>
    </xdr:from>
    <xdr:ext cx="184731" cy="264560"/>
    <xdr:sp macro="" textlink="">
      <xdr:nvSpPr>
        <xdr:cNvPr id="1049" name="PoljeZBesedilom 1048">
          <a:extLst>
            <a:ext uri="{FF2B5EF4-FFF2-40B4-BE49-F238E27FC236}">
              <a16:creationId xmlns:a16="http://schemas.microsoft.com/office/drawing/2014/main" xmlns="" id="{88C55965-74A5-4A0A-81FB-DC3937692015}"/>
            </a:ext>
          </a:extLst>
        </xdr:cNvPr>
        <xdr:cNvSpPr txBox="1"/>
      </xdr:nvSpPr>
      <xdr:spPr>
        <a:xfrm>
          <a:off x="5234940" y="204459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333</xdr:row>
      <xdr:rowOff>0</xdr:rowOff>
    </xdr:from>
    <xdr:ext cx="184731" cy="264560"/>
    <xdr:sp macro="" textlink="">
      <xdr:nvSpPr>
        <xdr:cNvPr id="1050" name="PoljeZBesedilom 1049">
          <a:extLst>
            <a:ext uri="{FF2B5EF4-FFF2-40B4-BE49-F238E27FC236}">
              <a16:creationId xmlns:a16="http://schemas.microsoft.com/office/drawing/2014/main" xmlns="" id="{96AA0052-FF6F-4949-ACF0-61062EFC2740}"/>
            </a:ext>
          </a:extLst>
        </xdr:cNvPr>
        <xdr:cNvSpPr txBox="1"/>
      </xdr:nvSpPr>
      <xdr:spPr>
        <a:xfrm>
          <a:off x="5234940" y="11381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51" name="PoljeZBesedilom 1050">
          <a:extLst>
            <a:ext uri="{FF2B5EF4-FFF2-40B4-BE49-F238E27FC236}">
              <a16:creationId xmlns:a16="http://schemas.microsoft.com/office/drawing/2014/main" xmlns="" id="{9BC4C66F-8B7C-4F52-9551-EA22B85349BC}"/>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52" name="PoljeZBesedilom 1051">
          <a:extLst>
            <a:ext uri="{FF2B5EF4-FFF2-40B4-BE49-F238E27FC236}">
              <a16:creationId xmlns:a16="http://schemas.microsoft.com/office/drawing/2014/main" xmlns="" id="{FEEF2883-F54B-4BED-8EAF-A5FC9D520537}"/>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53" name="PoljeZBesedilom 1052">
          <a:extLst>
            <a:ext uri="{FF2B5EF4-FFF2-40B4-BE49-F238E27FC236}">
              <a16:creationId xmlns:a16="http://schemas.microsoft.com/office/drawing/2014/main" xmlns="" id="{0A9BCA1B-656E-4066-B5A3-7CEE535602E2}"/>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54" name="PoljeZBesedilom 1053">
          <a:extLst>
            <a:ext uri="{FF2B5EF4-FFF2-40B4-BE49-F238E27FC236}">
              <a16:creationId xmlns:a16="http://schemas.microsoft.com/office/drawing/2014/main" xmlns="" id="{6DAB247E-D52A-447C-8158-C76EB8456F63}"/>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335</xdr:row>
      <xdr:rowOff>0</xdr:rowOff>
    </xdr:from>
    <xdr:ext cx="184731" cy="264560"/>
    <xdr:sp macro="" textlink="">
      <xdr:nvSpPr>
        <xdr:cNvPr id="1055" name="PoljeZBesedilom 1054">
          <a:extLst>
            <a:ext uri="{FF2B5EF4-FFF2-40B4-BE49-F238E27FC236}">
              <a16:creationId xmlns:a16="http://schemas.microsoft.com/office/drawing/2014/main" xmlns="" id="{E1FA8491-0DB0-4B50-8556-A3DE8FABAD9C}"/>
            </a:ext>
          </a:extLst>
        </xdr:cNvPr>
        <xdr:cNvSpPr txBox="1"/>
      </xdr:nvSpPr>
      <xdr:spPr>
        <a:xfrm>
          <a:off x="5234940" y="1153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343</xdr:row>
      <xdr:rowOff>0</xdr:rowOff>
    </xdr:from>
    <xdr:ext cx="184731" cy="264560"/>
    <xdr:sp macro="" textlink="">
      <xdr:nvSpPr>
        <xdr:cNvPr id="1056" name="PoljeZBesedilom 1055">
          <a:extLst>
            <a:ext uri="{FF2B5EF4-FFF2-40B4-BE49-F238E27FC236}">
              <a16:creationId xmlns:a16="http://schemas.microsoft.com/office/drawing/2014/main" xmlns="" id="{FB78EEAB-F6CE-49FA-8387-72FC7826135D}"/>
            </a:ext>
          </a:extLst>
        </xdr:cNvPr>
        <xdr:cNvSpPr txBox="1"/>
      </xdr:nvSpPr>
      <xdr:spPr>
        <a:xfrm>
          <a:off x="5234940" y="11992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343</xdr:row>
      <xdr:rowOff>0</xdr:rowOff>
    </xdr:from>
    <xdr:ext cx="184731" cy="264560"/>
    <xdr:sp macro="" textlink="">
      <xdr:nvSpPr>
        <xdr:cNvPr id="1057" name="PoljeZBesedilom 1056">
          <a:extLst>
            <a:ext uri="{FF2B5EF4-FFF2-40B4-BE49-F238E27FC236}">
              <a16:creationId xmlns:a16="http://schemas.microsoft.com/office/drawing/2014/main" xmlns="" id="{B29F3225-2864-496F-9DC6-BF5F84E8EC35}"/>
            </a:ext>
          </a:extLst>
        </xdr:cNvPr>
        <xdr:cNvSpPr txBox="1"/>
      </xdr:nvSpPr>
      <xdr:spPr>
        <a:xfrm>
          <a:off x="5234940" y="11992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343</xdr:row>
      <xdr:rowOff>0</xdr:rowOff>
    </xdr:from>
    <xdr:ext cx="184731" cy="264560"/>
    <xdr:sp macro="" textlink="">
      <xdr:nvSpPr>
        <xdr:cNvPr id="1058" name="PoljeZBesedilom 1057">
          <a:extLst>
            <a:ext uri="{FF2B5EF4-FFF2-40B4-BE49-F238E27FC236}">
              <a16:creationId xmlns:a16="http://schemas.microsoft.com/office/drawing/2014/main" xmlns="" id="{6C0037A4-4D2E-49B4-8A1A-C732057243A9}"/>
            </a:ext>
          </a:extLst>
        </xdr:cNvPr>
        <xdr:cNvSpPr txBox="1"/>
      </xdr:nvSpPr>
      <xdr:spPr>
        <a:xfrm>
          <a:off x="5234940" y="11992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343</xdr:row>
      <xdr:rowOff>0</xdr:rowOff>
    </xdr:from>
    <xdr:ext cx="184731" cy="264560"/>
    <xdr:sp macro="" textlink="">
      <xdr:nvSpPr>
        <xdr:cNvPr id="1059" name="PoljeZBesedilom 1058">
          <a:extLst>
            <a:ext uri="{FF2B5EF4-FFF2-40B4-BE49-F238E27FC236}">
              <a16:creationId xmlns:a16="http://schemas.microsoft.com/office/drawing/2014/main" xmlns="" id="{4AB48862-6935-4D4C-ADD5-E46C59F98417}"/>
            </a:ext>
          </a:extLst>
        </xdr:cNvPr>
        <xdr:cNvSpPr txBox="1"/>
      </xdr:nvSpPr>
      <xdr:spPr>
        <a:xfrm>
          <a:off x="5234940" y="11992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343</xdr:row>
      <xdr:rowOff>0</xdr:rowOff>
    </xdr:from>
    <xdr:ext cx="184731" cy="264560"/>
    <xdr:sp macro="" textlink="">
      <xdr:nvSpPr>
        <xdr:cNvPr id="1060" name="PoljeZBesedilom 1059">
          <a:extLst>
            <a:ext uri="{FF2B5EF4-FFF2-40B4-BE49-F238E27FC236}">
              <a16:creationId xmlns:a16="http://schemas.microsoft.com/office/drawing/2014/main" xmlns="" id="{7A7755CF-DA2A-45BD-AB76-03401B7F7634}"/>
            </a:ext>
          </a:extLst>
        </xdr:cNvPr>
        <xdr:cNvSpPr txBox="1"/>
      </xdr:nvSpPr>
      <xdr:spPr>
        <a:xfrm>
          <a:off x="5234940" y="11992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337</xdr:row>
      <xdr:rowOff>0</xdr:rowOff>
    </xdr:from>
    <xdr:ext cx="184731" cy="264560"/>
    <xdr:sp macro="" textlink="">
      <xdr:nvSpPr>
        <xdr:cNvPr id="1061" name="PoljeZBesedilom 1060">
          <a:extLst>
            <a:ext uri="{FF2B5EF4-FFF2-40B4-BE49-F238E27FC236}">
              <a16:creationId xmlns:a16="http://schemas.microsoft.com/office/drawing/2014/main" xmlns="" id="{1B5DA0F6-1C5D-4051-8A85-89435E1DF4F1}"/>
            </a:ext>
          </a:extLst>
        </xdr:cNvPr>
        <xdr:cNvSpPr txBox="1"/>
      </xdr:nvSpPr>
      <xdr:spPr>
        <a:xfrm>
          <a:off x="5234940" y="1166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337</xdr:row>
      <xdr:rowOff>0</xdr:rowOff>
    </xdr:from>
    <xdr:ext cx="184731" cy="264560"/>
    <xdr:sp macro="" textlink="">
      <xdr:nvSpPr>
        <xdr:cNvPr id="1062" name="PoljeZBesedilom 1061">
          <a:extLst>
            <a:ext uri="{FF2B5EF4-FFF2-40B4-BE49-F238E27FC236}">
              <a16:creationId xmlns:a16="http://schemas.microsoft.com/office/drawing/2014/main" xmlns="" id="{78DA6595-B359-4934-89F9-5ABF7A749F5D}"/>
            </a:ext>
          </a:extLst>
        </xdr:cNvPr>
        <xdr:cNvSpPr txBox="1"/>
      </xdr:nvSpPr>
      <xdr:spPr>
        <a:xfrm>
          <a:off x="5234940" y="1166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337</xdr:row>
      <xdr:rowOff>0</xdr:rowOff>
    </xdr:from>
    <xdr:ext cx="184731" cy="264560"/>
    <xdr:sp macro="" textlink="">
      <xdr:nvSpPr>
        <xdr:cNvPr id="1063" name="PoljeZBesedilom 1062">
          <a:extLst>
            <a:ext uri="{FF2B5EF4-FFF2-40B4-BE49-F238E27FC236}">
              <a16:creationId xmlns:a16="http://schemas.microsoft.com/office/drawing/2014/main" xmlns="" id="{9E025BF4-A6A6-4793-9F40-70D1F66B39BB}"/>
            </a:ext>
          </a:extLst>
        </xdr:cNvPr>
        <xdr:cNvSpPr txBox="1"/>
      </xdr:nvSpPr>
      <xdr:spPr>
        <a:xfrm>
          <a:off x="5234940" y="1166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337</xdr:row>
      <xdr:rowOff>0</xdr:rowOff>
    </xdr:from>
    <xdr:ext cx="184731" cy="264560"/>
    <xdr:sp macro="" textlink="">
      <xdr:nvSpPr>
        <xdr:cNvPr id="1064" name="PoljeZBesedilom 1063">
          <a:extLst>
            <a:ext uri="{FF2B5EF4-FFF2-40B4-BE49-F238E27FC236}">
              <a16:creationId xmlns:a16="http://schemas.microsoft.com/office/drawing/2014/main" xmlns="" id="{C68E21D0-FA70-4999-864D-0981BA93C4C8}"/>
            </a:ext>
          </a:extLst>
        </xdr:cNvPr>
        <xdr:cNvSpPr txBox="1"/>
      </xdr:nvSpPr>
      <xdr:spPr>
        <a:xfrm>
          <a:off x="5234940" y="1166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337</xdr:row>
      <xdr:rowOff>0</xdr:rowOff>
    </xdr:from>
    <xdr:ext cx="184731" cy="264560"/>
    <xdr:sp macro="" textlink="">
      <xdr:nvSpPr>
        <xdr:cNvPr id="1065" name="PoljeZBesedilom 1064">
          <a:extLst>
            <a:ext uri="{FF2B5EF4-FFF2-40B4-BE49-F238E27FC236}">
              <a16:creationId xmlns:a16="http://schemas.microsoft.com/office/drawing/2014/main" xmlns="" id="{7D138B69-C8DA-486A-8977-C753671B2571}"/>
            </a:ext>
          </a:extLst>
        </xdr:cNvPr>
        <xdr:cNvSpPr txBox="1"/>
      </xdr:nvSpPr>
      <xdr:spPr>
        <a:xfrm>
          <a:off x="5234940" y="1166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66" name="PoljeZBesedilom 1065">
          <a:extLst>
            <a:ext uri="{FF2B5EF4-FFF2-40B4-BE49-F238E27FC236}">
              <a16:creationId xmlns:a16="http://schemas.microsoft.com/office/drawing/2014/main" xmlns="" id="{F06ABDD4-8D79-49AC-AEB1-6457E068DFBE}"/>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67" name="PoljeZBesedilom 1066">
          <a:extLst>
            <a:ext uri="{FF2B5EF4-FFF2-40B4-BE49-F238E27FC236}">
              <a16:creationId xmlns:a16="http://schemas.microsoft.com/office/drawing/2014/main" xmlns="" id="{B41D361D-A5F9-40A0-B6A8-B329AA1DA489}"/>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68" name="PoljeZBesedilom 1067">
          <a:extLst>
            <a:ext uri="{FF2B5EF4-FFF2-40B4-BE49-F238E27FC236}">
              <a16:creationId xmlns:a16="http://schemas.microsoft.com/office/drawing/2014/main" xmlns="" id="{D94C20F6-D9CE-4692-BF18-F3FFB9585EE9}"/>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69" name="PoljeZBesedilom 1068">
          <a:extLst>
            <a:ext uri="{FF2B5EF4-FFF2-40B4-BE49-F238E27FC236}">
              <a16:creationId xmlns:a16="http://schemas.microsoft.com/office/drawing/2014/main" xmlns="" id="{C6D1A12D-6343-4AA3-AFB8-093FA12A50AD}"/>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347</xdr:row>
      <xdr:rowOff>0</xdr:rowOff>
    </xdr:from>
    <xdr:ext cx="184731" cy="264560"/>
    <xdr:sp macro="" textlink="">
      <xdr:nvSpPr>
        <xdr:cNvPr id="1070" name="PoljeZBesedilom 1069">
          <a:extLst>
            <a:ext uri="{FF2B5EF4-FFF2-40B4-BE49-F238E27FC236}">
              <a16:creationId xmlns:a16="http://schemas.microsoft.com/office/drawing/2014/main" xmlns="" id="{8DC20DC8-3018-4DD5-9FC1-259049989F40}"/>
            </a:ext>
          </a:extLst>
        </xdr:cNvPr>
        <xdr:cNvSpPr txBox="1"/>
      </xdr:nvSpPr>
      <xdr:spPr>
        <a:xfrm>
          <a:off x="5234940" y="1229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1" name="PoljeZBesedilom 1070">
          <a:extLst>
            <a:ext uri="{FF2B5EF4-FFF2-40B4-BE49-F238E27FC236}">
              <a16:creationId xmlns:a16="http://schemas.microsoft.com/office/drawing/2014/main" xmlns="" id="{60C39544-95E2-4947-AF26-650D033F92B0}"/>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2" name="PoljeZBesedilom 1071">
          <a:extLst>
            <a:ext uri="{FF2B5EF4-FFF2-40B4-BE49-F238E27FC236}">
              <a16:creationId xmlns:a16="http://schemas.microsoft.com/office/drawing/2014/main" xmlns="" id="{333EBE60-6862-4E09-9398-2A69E122EEB1}"/>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3" name="PoljeZBesedilom 1072">
          <a:extLst>
            <a:ext uri="{FF2B5EF4-FFF2-40B4-BE49-F238E27FC236}">
              <a16:creationId xmlns:a16="http://schemas.microsoft.com/office/drawing/2014/main" xmlns="" id="{25EDD0A3-19B1-41D8-B919-9D40FEC6B775}"/>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4" name="PoljeZBesedilom 1073">
          <a:extLst>
            <a:ext uri="{FF2B5EF4-FFF2-40B4-BE49-F238E27FC236}">
              <a16:creationId xmlns:a16="http://schemas.microsoft.com/office/drawing/2014/main" xmlns="" id="{0E4A6DCB-E357-47FC-9714-517EE05B7584}"/>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5" name="PoljeZBesedilom 1074">
          <a:extLst>
            <a:ext uri="{FF2B5EF4-FFF2-40B4-BE49-F238E27FC236}">
              <a16:creationId xmlns:a16="http://schemas.microsoft.com/office/drawing/2014/main" xmlns="" id="{AAB823A8-D173-4E7F-BAFC-8DF97190EC2B}"/>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6" name="PoljeZBesedilom 1075">
          <a:extLst>
            <a:ext uri="{FF2B5EF4-FFF2-40B4-BE49-F238E27FC236}">
              <a16:creationId xmlns:a16="http://schemas.microsoft.com/office/drawing/2014/main" xmlns="" id="{3CB1AF55-FA20-4200-A3D0-8112976A0AA6}"/>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7" name="PoljeZBesedilom 1076">
          <a:extLst>
            <a:ext uri="{FF2B5EF4-FFF2-40B4-BE49-F238E27FC236}">
              <a16:creationId xmlns:a16="http://schemas.microsoft.com/office/drawing/2014/main" xmlns="" id="{3DDC92BE-22A3-47B0-8914-FB9FBFAD79FF}"/>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8" name="PoljeZBesedilom 1077">
          <a:extLst>
            <a:ext uri="{FF2B5EF4-FFF2-40B4-BE49-F238E27FC236}">
              <a16:creationId xmlns:a16="http://schemas.microsoft.com/office/drawing/2014/main" xmlns="" id="{C0CB38E7-03B5-4DEE-AF11-F474C6726EB3}"/>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79" name="PoljeZBesedilom 1078">
          <a:extLst>
            <a:ext uri="{FF2B5EF4-FFF2-40B4-BE49-F238E27FC236}">
              <a16:creationId xmlns:a16="http://schemas.microsoft.com/office/drawing/2014/main" xmlns="" id="{5E1306AC-5EBB-46AC-A246-28A305355CB2}"/>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0" name="PoljeZBesedilom 1079">
          <a:extLst>
            <a:ext uri="{FF2B5EF4-FFF2-40B4-BE49-F238E27FC236}">
              <a16:creationId xmlns:a16="http://schemas.microsoft.com/office/drawing/2014/main" xmlns="" id="{B6B4596C-0453-4B6E-BDF1-E19ED4BF39AB}"/>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1" name="PoljeZBesedilom 1080">
          <a:extLst>
            <a:ext uri="{FF2B5EF4-FFF2-40B4-BE49-F238E27FC236}">
              <a16:creationId xmlns:a16="http://schemas.microsoft.com/office/drawing/2014/main" xmlns="" id="{2C6FD9E9-8BAF-4F7E-979B-F3FA1CFE1B1A}"/>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2" name="PoljeZBesedilom 1081">
          <a:extLst>
            <a:ext uri="{FF2B5EF4-FFF2-40B4-BE49-F238E27FC236}">
              <a16:creationId xmlns:a16="http://schemas.microsoft.com/office/drawing/2014/main" xmlns="" id="{132A23A7-AC6D-42E4-B56A-10BE994171A4}"/>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3" name="PoljeZBesedilom 1082">
          <a:extLst>
            <a:ext uri="{FF2B5EF4-FFF2-40B4-BE49-F238E27FC236}">
              <a16:creationId xmlns:a16="http://schemas.microsoft.com/office/drawing/2014/main" xmlns="" id="{9A12DF50-AB7E-4A30-A4BA-454AF3363628}"/>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4" name="PoljeZBesedilom 1083">
          <a:extLst>
            <a:ext uri="{FF2B5EF4-FFF2-40B4-BE49-F238E27FC236}">
              <a16:creationId xmlns:a16="http://schemas.microsoft.com/office/drawing/2014/main" xmlns="" id="{5FE1D8B8-D115-4962-8729-DEE6A18F288D}"/>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5" name="PoljeZBesedilom 1084">
          <a:extLst>
            <a:ext uri="{FF2B5EF4-FFF2-40B4-BE49-F238E27FC236}">
              <a16:creationId xmlns:a16="http://schemas.microsoft.com/office/drawing/2014/main" xmlns="" id="{BCC5F15D-63DC-44E2-95B5-CF64B98C9AAA}"/>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6" name="PoljeZBesedilom 1085">
          <a:extLst>
            <a:ext uri="{FF2B5EF4-FFF2-40B4-BE49-F238E27FC236}">
              <a16:creationId xmlns:a16="http://schemas.microsoft.com/office/drawing/2014/main" xmlns="" id="{EA175FE7-67B4-44FE-86AC-E368A42C2689}"/>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7" name="PoljeZBesedilom 1086">
          <a:extLst>
            <a:ext uri="{FF2B5EF4-FFF2-40B4-BE49-F238E27FC236}">
              <a16:creationId xmlns:a16="http://schemas.microsoft.com/office/drawing/2014/main" xmlns="" id="{8D967E01-5570-4E0D-A0A6-26A3872FF694}"/>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351</xdr:row>
      <xdr:rowOff>0</xdr:rowOff>
    </xdr:from>
    <xdr:ext cx="184731" cy="264560"/>
    <xdr:sp macro="" textlink="">
      <xdr:nvSpPr>
        <xdr:cNvPr id="1088" name="PoljeZBesedilom 1087">
          <a:extLst>
            <a:ext uri="{FF2B5EF4-FFF2-40B4-BE49-F238E27FC236}">
              <a16:creationId xmlns:a16="http://schemas.microsoft.com/office/drawing/2014/main" xmlns="" id="{0CEC6C52-14A0-487E-96E5-BD3986D256F2}"/>
            </a:ext>
          </a:extLst>
        </xdr:cNvPr>
        <xdr:cNvSpPr txBox="1"/>
      </xdr:nvSpPr>
      <xdr:spPr>
        <a:xfrm>
          <a:off x="5234940" y="1255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89" name="PoljeZBesedilom 1088">
          <a:extLst>
            <a:ext uri="{FF2B5EF4-FFF2-40B4-BE49-F238E27FC236}">
              <a16:creationId xmlns:a16="http://schemas.microsoft.com/office/drawing/2014/main" xmlns="" id="{427FFFAB-22F0-4DC2-8474-4BE5BE1081F5}"/>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0" name="PoljeZBesedilom 1089">
          <a:extLst>
            <a:ext uri="{FF2B5EF4-FFF2-40B4-BE49-F238E27FC236}">
              <a16:creationId xmlns:a16="http://schemas.microsoft.com/office/drawing/2014/main" xmlns="" id="{6C841277-8155-4662-8401-312A743C15F5}"/>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1" name="PoljeZBesedilom 1090">
          <a:extLst>
            <a:ext uri="{FF2B5EF4-FFF2-40B4-BE49-F238E27FC236}">
              <a16:creationId xmlns:a16="http://schemas.microsoft.com/office/drawing/2014/main" xmlns="" id="{446C6FBF-1D78-44A7-A539-85671C749AB9}"/>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2" name="PoljeZBesedilom 1091">
          <a:extLst>
            <a:ext uri="{FF2B5EF4-FFF2-40B4-BE49-F238E27FC236}">
              <a16:creationId xmlns:a16="http://schemas.microsoft.com/office/drawing/2014/main" xmlns="" id="{6800D67B-1967-4236-A630-69BAC59D4190}"/>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3" name="PoljeZBesedilom 1092">
          <a:extLst>
            <a:ext uri="{FF2B5EF4-FFF2-40B4-BE49-F238E27FC236}">
              <a16:creationId xmlns:a16="http://schemas.microsoft.com/office/drawing/2014/main" xmlns="" id="{DC8F6FF2-F7B2-42DA-8763-4038DDB5F002}"/>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4" name="PoljeZBesedilom 1093">
          <a:extLst>
            <a:ext uri="{FF2B5EF4-FFF2-40B4-BE49-F238E27FC236}">
              <a16:creationId xmlns:a16="http://schemas.microsoft.com/office/drawing/2014/main" xmlns="" id="{B154F910-EAAB-4150-ABB0-F93C967FE741}"/>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5" name="PoljeZBesedilom 1094">
          <a:extLst>
            <a:ext uri="{FF2B5EF4-FFF2-40B4-BE49-F238E27FC236}">
              <a16:creationId xmlns:a16="http://schemas.microsoft.com/office/drawing/2014/main" xmlns="" id="{8BDD880C-D6D9-40F8-AC61-D4DE72C335D4}"/>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6" name="PoljeZBesedilom 1095">
          <a:extLst>
            <a:ext uri="{FF2B5EF4-FFF2-40B4-BE49-F238E27FC236}">
              <a16:creationId xmlns:a16="http://schemas.microsoft.com/office/drawing/2014/main" xmlns="" id="{5D663EC3-954B-4F0C-9CA3-14985BB85CCC}"/>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7" name="PoljeZBesedilom 1096">
          <a:extLst>
            <a:ext uri="{FF2B5EF4-FFF2-40B4-BE49-F238E27FC236}">
              <a16:creationId xmlns:a16="http://schemas.microsoft.com/office/drawing/2014/main" xmlns="" id="{64CF3FBB-A6E4-4CA1-B440-20ADD95B620B}"/>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8" name="PoljeZBesedilom 1097">
          <a:extLst>
            <a:ext uri="{FF2B5EF4-FFF2-40B4-BE49-F238E27FC236}">
              <a16:creationId xmlns:a16="http://schemas.microsoft.com/office/drawing/2014/main" xmlns="" id="{9984F589-969A-4902-9BC8-4BB7E35BF620}"/>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378</xdr:row>
      <xdr:rowOff>0</xdr:rowOff>
    </xdr:from>
    <xdr:ext cx="184731" cy="264560"/>
    <xdr:sp macro="" textlink="">
      <xdr:nvSpPr>
        <xdr:cNvPr id="1099" name="PoljeZBesedilom 1098">
          <a:extLst>
            <a:ext uri="{FF2B5EF4-FFF2-40B4-BE49-F238E27FC236}">
              <a16:creationId xmlns:a16="http://schemas.microsoft.com/office/drawing/2014/main" xmlns="" id="{7842AB5D-83C2-4A31-BF33-42DF45E233EA}"/>
            </a:ext>
          </a:extLst>
        </xdr:cNvPr>
        <xdr:cNvSpPr txBox="1"/>
      </xdr:nvSpPr>
      <xdr:spPr>
        <a:xfrm>
          <a:off x="5234940" y="142105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381</xdr:row>
      <xdr:rowOff>0</xdr:rowOff>
    </xdr:from>
    <xdr:ext cx="184731" cy="264560"/>
    <xdr:sp macro="" textlink="">
      <xdr:nvSpPr>
        <xdr:cNvPr id="1100" name="PoljeZBesedilom 1099">
          <a:extLst>
            <a:ext uri="{FF2B5EF4-FFF2-40B4-BE49-F238E27FC236}">
              <a16:creationId xmlns:a16="http://schemas.microsoft.com/office/drawing/2014/main" xmlns="" id="{67B35156-AA57-4D30-B6CC-D931554CCBDA}"/>
            </a:ext>
          </a:extLst>
        </xdr:cNvPr>
        <xdr:cNvSpPr txBox="1"/>
      </xdr:nvSpPr>
      <xdr:spPr>
        <a:xfrm>
          <a:off x="5234940" y="14487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381</xdr:row>
      <xdr:rowOff>0</xdr:rowOff>
    </xdr:from>
    <xdr:ext cx="184731" cy="264560"/>
    <xdr:sp macro="" textlink="">
      <xdr:nvSpPr>
        <xdr:cNvPr id="1101" name="PoljeZBesedilom 1100">
          <a:extLst>
            <a:ext uri="{FF2B5EF4-FFF2-40B4-BE49-F238E27FC236}">
              <a16:creationId xmlns:a16="http://schemas.microsoft.com/office/drawing/2014/main" xmlns="" id="{9254F36C-ED1F-4CA6-B872-970EC57A8E17}"/>
            </a:ext>
          </a:extLst>
        </xdr:cNvPr>
        <xdr:cNvSpPr txBox="1"/>
      </xdr:nvSpPr>
      <xdr:spPr>
        <a:xfrm>
          <a:off x="5234940" y="14487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381</xdr:row>
      <xdr:rowOff>0</xdr:rowOff>
    </xdr:from>
    <xdr:ext cx="184731" cy="264560"/>
    <xdr:sp macro="" textlink="">
      <xdr:nvSpPr>
        <xdr:cNvPr id="1102" name="PoljeZBesedilom 1101">
          <a:extLst>
            <a:ext uri="{FF2B5EF4-FFF2-40B4-BE49-F238E27FC236}">
              <a16:creationId xmlns:a16="http://schemas.microsoft.com/office/drawing/2014/main" xmlns="" id="{61DCAB0D-E08A-4AC8-B654-AF9906E9B0A7}"/>
            </a:ext>
          </a:extLst>
        </xdr:cNvPr>
        <xdr:cNvSpPr txBox="1"/>
      </xdr:nvSpPr>
      <xdr:spPr>
        <a:xfrm>
          <a:off x="5234940" y="14487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03" name="PoljeZBesedilom 1102">
          <a:extLst>
            <a:ext uri="{FF2B5EF4-FFF2-40B4-BE49-F238E27FC236}">
              <a16:creationId xmlns:a16="http://schemas.microsoft.com/office/drawing/2014/main" xmlns="" id="{B1CF966A-958A-4FF0-ACFC-E17B896929DC}"/>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04" name="PoljeZBesedilom 1103">
          <a:extLst>
            <a:ext uri="{FF2B5EF4-FFF2-40B4-BE49-F238E27FC236}">
              <a16:creationId xmlns:a16="http://schemas.microsoft.com/office/drawing/2014/main" xmlns="" id="{C1E1D22F-8EF9-4185-B8DC-7858BCA7B300}"/>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05" name="PoljeZBesedilom 1104">
          <a:extLst>
            <a:ext uri="{FF2B5EF4-FFF2-40B4-BE49-F238E27FC236}">
              <a16:creationId xmlns:a16="http://schemas.microsoft.com/office/drawing/2014/main" xmlns="" id="{E434E2E7-8FA4-4F78-B010-5C798B6D2209}"/>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1106" name="PoljeZBesedilom 1105">
          <a:extLst>
            <a:ext uri="{FF2B5EF4-FFF2-40B4-BE49-F238E27FC236}">
              <a16:creationId xmlns:a16="http://schemas.microsoft.com/office/drawing/2014/main" xmlns="" id="{AB56FD49-2229-4B2F-A699-A58F2BD7718A}"/>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1107" name="PoljeZBesedilom 1106">
          <a:extLst>
            <a:ext uri="{FF2B5EF4-FFF2-40B4-BE49-F238E27FC236}">
              <a16:creationId xmlns:a16="http://schemas.microsoft.com/office/drawing/2014/main" xmlns="" id="{24AA1F81-EDFD-4983-93AC-682144A3C183}"/>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383</xdr:row>
      <xdr:rowOff>0</xdr:rowOff>
    </xdr:from>
    <xdr:ext cx="184731" cy="264560"/>
    <xdr:sp macro="" textlink="">
      <xdr:nvSpPr>
        <xdr:cNvPr id="1108" name="PoljeZBesedilom 1107">
          <a:extLst>
            <a:ext uri="{FF2B5EF4-FFF2-40B4-BE49-F238E27FC236}">
              <a16:creationId xmlns:a16="http://schemas.microsoft.com/office/drawing/2014/main" xmlns="" id="{8E82B4A5-D1CF-4431-9C13-C7F1101A1074}"/>
            </a:ext>
          </a:extLst>
        </xdr:cNvPr>
        <xdr:cNvSpPr txBox="1"/>
      </xdr:nvSpPr>
      <xdr:spPr>
        <a:xfrm>
          <a:off x="5234940" y="146357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379</xdr:row>
      <xdr:rowOff>0</xdr:rowOff>
    </xdr:from>
    <xdr:ext cx="184731" cy="264560"/>
    <xdr:sp macro="" textlink="">
      <xdr:nvSpPr>
        <xdr:cNvPr id="1109" name="PoljeZBesedilom 1108">
          <a:extLst>
            <a:ext uri="{FF2B5EF4-FFF2-40B4-BE49-F238E27FC236}">
              <a16:creationId xmlns:a16="http://schemas.microsoft.com/office/drawing/2014/main" xmlns="" id="{E35203C8-CA44-4009-B908-37BB28A0DF24}"/>
            </a:ext>
          </a:extLst>
        </xdr:cNvPr>
        <xdr:cNvSpPr txBox="1"/>
      </xdr:nvSpPr>
      <xdr:spPr>
        <a:xfrm>
          <a:off x="5234940" y="14340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379</xdr:row>
      <xdr:rowOff>0</xdr:rowOff>
    </xdr:from>
    <xdr:ext cx="184731" cy="264560"/>
    <xdr:sp macro="" textlink="">
      <xdr:nvSpPr>
        <xdr:cNvPr id="1110" name="PoljeZBesedilom 1109">
          <a:extLst>
            <a:ext uri="{FF2B5EF4-FFF2-40B4-BE49-F238E27FC236}">
              <a16:creationId xmlns:a16="http://schemas.microsoft.com/office/drawing/2014/main" xmlns="" id="{FB3B28B2-4044-40EF-A8AB-3D303585F554}"/>
            </a:ext>
          </a:extLst>
        </xdr:cNvPr>
        <xdr:cNvSpPr txBox="1"/>
      </xdr:nvSpPr>
      <xdr:spPr>
        <a:xfrm>
          <a:off x="5234940" y="14340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379</xdr:row>
      <xdr:rowOff>0</xdr:rowOff>
    </xdr:from>
    <xdr:ext cx="184731" cy="264560"/>
    <xdr:sp macro="" textlink="">
      <xdr:nvSpPr>
        <xdr:cNvPr id="1111" name="PoljeZBesedilom 1110">
          <a:extLst>
            <a:ext uri="{FF2B5EF4-FFF2-40B4-BE49-F238E27FC236}">
              <a16:creationId xmlns:a16="http://schemas.microsoft.com/office/drawing/2014/main" xmlns="" id="{E1428CF9-3F71-47F3-ACA2-AA7485989F9D}"/>
            </a:ext>
          </a:extLst>
        </xdr:cNvPr>
        <xdr:cNvSpPr txBox="1"/>
      </xdr:nvSpPr>
      <xdr:spPr>
        <a:xfrm>
          <a:off x="5234940" y="14340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12" name="PoljeZBesedilom 1111">
          <a:extLst>
            <a:ext uri="{FF2B5EF4-FFF2-40B4-BE49-F238E27FC236}">
              <a16:creationId xmlns:a16="http://schemas.microsoft.com/office/drawing/2014/main" xmlns="" id="{DFA9D526-310D-4031-A376-83E2646DB5B1}"/>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13" name="PoljeZBesedilom 1112">
          <a:extLst>
            <a:ext uri="{FF2B5EF4-FFF2-40B4-BE49-F238E27FC236}">
              <a16:creationId xmlns:a16="http://schemas.microsoft.com/office/drawing/2014/main" xmlns="" id="{0CA0D559-B4E9-4BF3-B343-0027E1038623}"/>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14" name="PoljeZBesedilom 1113">
          <a:extLst>
            <a:ext uri="{FF2B5EF4-FFF2-40B4-BE49-F238E27FC236}">
              <a16:creationId xmlns:a16="http://schemas.microsoft.com/office/drawing/2014/main" xmlns="" id="{80E1DF99-44FD-4A75-96F6-829245C2439F}"/>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15" name="PoljeZBesedilom 1114">
          <a:extLst>
            <a:ext uri="{FF2B5EF4-FFF2-40B4-BE49-F238E27FC236}">
              <a16:creationId xmlns:a16="http://schemas.microsoft.com/office/drawing/2014/main" xmlns="" id="{DC6EED8B-9DDD-4586-A114-E03CB9D2916D}"/>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16" name="PoljeZBesedilom 1115">
          <a:extLst>
            <a:ext uri="{FF2B5EF4-FFF2-40B4-BE49-F238E27FC236}">
              <a16:creationId xmlns:a16="http://schemas.microsoft.com/office/drawing/2014/main" xmlns="" id="{7EAFE4FF-6BFA-42B8-812A-8E590DC0AA1F}"/>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385</xdr:row>
      <xdr:rowOff>0</xdr:rowOff>
    </xdr:from>
    <xdr:ext cx="184731" cy="264560"/>
    <xdr:sp macro="" textlink="">
      <xdr:nvSpPr>
        <xdr:cNvPr id="1117" name="PoljeZBesedilom 1116">
          <a:extLst>
            <a:ext uri="{FF2B5EF4-FFF2-40B4-BE49-F238E27FC236}">
              <a16:creationId xmlns:a16="http://schemas.microsoft.com/office/drawing/2014/main" xmlns="" id="{74B0956D-CA6B-40D3-8FE6-86B116BE1929}"/>
            </a:ext>
          </a:extLst>
        </xdr:cNvPr>
        <xdr:cNvSpPr txBox="1"/>
      </xdr:nvSpPr>
      <xdr:spPr>
        <a:xfrm>
          <a:off x="5234940" y="147835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18" name="PoljeZBesedilom 1117">
          <a:extLst>
            <a:ext uri="{FF2B5EF4-FFF2-40B4-BE49-F238E27FC236}">
              <a16:creationId xmlns:a16="http://schemas.microsoft.com/office/drawing/2014/main" xmlns="" id="{0FA56795-C667-409B-B149-665D17AF3926}"/>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19" name="PoljeZBesedilom 1118">
          <a:extLst>
            <a:ext uri="{FF2B5EF4-FFF2-40B4-BE49-F238E27FC236}">
              <a16:creationId xmlns:a16="http://schemas.microsoft.com/office/drawing/2014/main" xmlns="" id="{EBD7EC7C-0C12-408D-AFDA-2026426B932D}"/>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387</xdr:row>
      <xdr:rowOff>0</xdr:rowOff>
    </xdr:from>
    <xdr:ext cx="184731" cy="264560"/>
    <xdr:sp macro="" textlink="">
      <xdr:nvSpPr>
        <xdr:cNvPr id="1120" name="PoljeZBesedilom 1119">
          <a:extLst>
            <a:ext uri="{FF2B5EF4-FFF2-40B4-BE49-F238E27FC236}">
              <a16:creationId xmlns:a16="http://schemas.microsoft.com/office/drawing/2014/main" xmlns="" id="{D7191847-7590-43FE-A7F4-873BD545218F}"/>
            </a:ext>
          </a:extLst>
        </xdr:cNvPr>
        <xdr:cNvSpPr txBox="1"/>
      </xdr:nvSpPr>
      <xdr:spPr>
        <a:xfrm>
          <a:off x="5234940" y="14931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1" name="PoljeZBesedilom 1120">
          <a:extLst>
            <a:ext uri="{FF2B5EF4-FFF2-40B4-BE49-F238E27FC236}">
              <a16:creationId xmlns:a16="http://schemas.microsoft.com/office/drawing/2014/main" xmlns="" id="{BDD88A78-8395-41A3-8DA2-2E4CB9B36195}"/>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2" name="PoljeZBesedilom 1121">
          <a:extLst>
            <a:ext uri="{FF2B5EF4-FFF2-40B4-BE49-F238E27FC236}">
              <a16:creationId xmlns:a16="http://schemas.microsoft.com/office/drawing/2014/main" xmlns="" id="{8A32F4A3-F930-4271-86F2-5CED87F8E5AD}"/>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3" name="PoljeZBesedilom 1122">
          <a:extLst>
            <a:ext uri="{FF2B5EF4-FFF2-40B4-BE49-F238E27FC236}">
              <a16:creationId xmlns:a16="http://schemas.microsoft.com/office/drawing/2014/main" xmlns="" id="{BBD795C1-8868-469D-998F-53C540CE546C}"/>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24" name="PoljeZBesedilom 1123">
          <a:extLst>
            <a:ext uri="{FF2B5EF4-FFF2-40B4-BE49-F238E27FC236}">
              <a16:creationId xmlns:a16="http://schemas.microsoft.com/office/drawing/2014/main" xmlns="" id="{9D204102-24F7-4B89-91D1-6A95E86EDD49}"/>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25" name="PoljeZBesedilom 1124">
          <a:extLst>
            <a:ext uri="{FF2B5EF4-FFF2-40B4-BE49-F238E27FC236}">
              <a16:creationId xmlns:a16="http://schemas.microsoft.com/office/drawing/2014/main" xmlns="" id="{356C6437-2EA1-4B59-B31F-0F2E97E3104A}"/>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26" name="PoljeZBesedilom 1125">
          <a:extLst>
            <a:ext uri="{FF2B5EF4-FFF2-40B4-BE49-F238E27FC236}">
              <a16:creationId xmlns:a16="http://schemas.microsoft.com/office/drawing/2014/main" xmlns="" id="{D5BDBDA6-1D88-420B-8870-DB76900EB08A}"/>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7" name="PoljeZBesedilom 1126">
          <a:extLst>
            <a:ext uri="{FF2B5EF4-FFF2-40B4-BE49-F238E27FC236}">
              <a16:creationId xmlns:a16="http://schemas.microsoft.com/office/drawing/2014/main" xmlns="" id="{13EC6F53-DBAD-4E51-A244-CA8017850B3C}"/>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8" name="PoljeZBesedilom 1127">
          <a:extLst>
            <a:ext uri="{FF2B5EF4-FFF2-40B4-BE49-F238E27FC236}">
              <a16:creationId xmlns:a16="http://schemas.microsoft.com/office/drawing/2014/main" xmlns="" id="{7A30CC1F-C072-4089-8698-B0BE8F2FE6DC}"/>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401</xdr:row>
      <xdr:rowOff>0</xdr:rowOff>
    </xdr:from>
    <xdr:ext cx="184731" cy="264560"/>
    <xdr:sp macro="" textlink="">
      <xdr:nvSpPr>
        <xdr:cNvPr id="1129" name="PoljeZBesedilom 1128">
          <a:extLst>
            <a:ext uri="{FF2B5EF4-FFF2-40B4-BE49-F238E27FC236}">
              <a16:creationId xmlns:a16="http://schemas.microsoft.com/office/drawing/2014/main" xmlns="" id="{B3EF1DED-5C6D-4D7A-9B68-B7D36E1C2B50}"/>
            </a:ext>
          </a:extLst>
        </xdr:cNvPr>
        <xdr:cNvSpPr txBox="1"/>
      </xdr:nvSpPr>
      <xdr:spPr>
        <a:xfrm>
          <a:off x="5234940" y="1570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30" name="PoljeZBesedilom 1129">
          <a:extLst>
            <a:ext uri="{FF2B5EF4-FFF2-40B4-BE49-F238E27FC236}">
              <a16:creationId xmlns:a16="http://schemas.microsoft.com/office/drawing/2014/main" xmlns="" id="{FE35DF67-7C50-42F3-9EF2-8CD04F2E7944}"/>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31" name="PoljeZBesedilom 1130">
          <a:extLst>
            <a:ext uri="{FF2B5EF4-FFF2-40B4-BE49-F238E27FC236}">
              <a16:creationId xmlns:a16="http://schemas.microsoft.com/office/drawing/2014/main" xmlns="" id="{6A4D6A50-205E-4D2F-8308-DADEF4E65B0A}"/>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412</xdr:row>
      <xdr:rowOff>0</xdr:rowOff>
    </xdr:from>
    <xdr:ext cx="184731" cy="264560"/>
    <xdr:sp macro="" textlink="">
      <xdr:nvSpPr>
        <xdr:cNvPr id="1132" name="PoljeZBesedilom 1131">
          <a:extLst>
            <a:ext uri="{FF2B5EF4-FFF2-40B4-BE49-F238E27FC236}">
              <a16:creationId xmlns:a16="http://schemas.microsoft.com/office/drawing/2014/main" xmlns="" id="{33BF6B1A-CFB2-4550-9B5D-5A6159C9337C}"/>
            </a:ext>
          </a:extLst>
        </xdr:cNvPr>
        <xdr:cNvSpPr txBox="1"/>
      </xdr:nvSpPr>
      <xdr:spPr>
        <a:xfrm>
          <a:off x="5234940" y="163007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3" name="PoljeZBesedilom 1132">
          <a:extLst>
            <a:ext uri="{FF2B5EF4-FFF2-40B4-BE49-F238E27FC236}">
              <a16:creationId xmlns:a16="http://schemas.microsoft.com/office/drawing/2014/main" xmlns="" id="{C425C1BA-EE0E-4D57-8BAE-C2F042BD4460}"/>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4" name="PoljeZBesedilom 1133">
          <a:extLst>
            <a:ext uri="{FF2B5EF4-FFF2-40B4-BE49-F238E27FC236}">
              <a16:creationId xmlns:a16="http://schemas.microsoft.com/office/drawing/2014/main" xmlns="" id="{D8EC28EA-7D76-458A-BF23-C52F511707E3}"/>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5" name="PoljeZBesedilom 1134">
          <a:extLst>
            <a:ext uri="{FF2B5EF4-FFF2-40B4-BE49-F238E27FC236}">
              <a16:creationId xmlns:a16="http://schemas.microsoft.com/office/drawing/2014/main" xmlns="" id="{763FF274-80DC-49FB-B954-92E4101D1EDA}"/>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6" name="PoljeZBesedilom 1135">
          <a:extLst>
            <a:ext uri="{FF2B5EF4-FFF2-40B4-BE49-F238E27FC236}">
              <a16:creationId xmlns:a16="http://schemas.microsoft.com/office/drawing/2014/main" xmlns="" id="{7516ADA9-7A64-4862-BFD3-0BBC47C0FCC3}"/>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7" name="PoljeZBesedilom 1136">
          <a:extLst>
            <a:ext uri="{FF2B5EF4-FFF2-40B4-BE49-F238E27FC236}">
              <a16:creationId xmlns:a16="http://schemas.microsoft.com/office/drawing/2014/main" xmlns="" id="{65B4B677-66BB-4CEF-A900-03C31A83FBC9}"/>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8" name="PoljeZBesedilom 1137">
          <a:extLst>
            <a:ext uri="{FF2B5EF4-FFF2-40B4-BE49-F238E27FC236}">
              <a16:creationId xmlns:a16="http://schemas.microsoft.com/office/drawing/2014/main" xmlns="" id="{87113460-0D48-445F-9AB3-C19F9D138FC0}"/>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39" name="PoljeZBesedilom 1138">
          <a:extLst>
            <a:ext uri="{FF2B5EF4-FFF2-40B4-BE49-F238E27FC236}">
              <a16:creationId xmlns:a16="http://schemas.microsoft.com/office/drawing/2014/main" xmlns="" id="{6F747BF3-080A-41C5-8D01-C3DC82BEEE5F}"/>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40" name="PoljeZBesedilom 1139">
          <a:extLst>
            <a:ext uri="{FF2B5EF4-FFF2-40B4-BE49-F238E27FC236}">
              <a16:creationId xmlns:a16="http://schemas.microsoft.com/office/drawing/2014/main" xmlns="" id="{77311E30-24C3-4AA1-9043-0DCD797CB205}"/>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41" name="PoljeZBesedilom 1140">
          <a:extLst>
            <a:ext uri="{FF2B5EF4-FFF2-40B4-BE49-F238E27FC236}">
              <a16:creationId xmlns:a16="http://schemas.microsoft.com/office/drawing/2014/main" xmlns="" id="{F7D17DF6-193B-4058-80A9-627E60930B62}"/>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42" name="PoljeZBesedilom 1141">
          <a:extLst>
            <a:ext uri="{FF2B5EF4-FFF2-40B4-BE49-F238E27FC236}">
              <a16:creationId xmlns:a16="http://schemas.microsoft.com/office/drawing/2014/main" xmlns="" id="{1EF9AC00-9143-4D4D-91CE-044FD0B5956C}"/>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3" name="PoljeZBesedilom 1142">
          <a:extLst>
            <a:ext uri="{FF2B5EF4-FFF2-40B4-BE49-F238E27FC236}">
              <a16:creationId xmlns:a16="http://schemas.microsoft.com/office/drawing/2014/main" xmlns="" id="{8B594939-7E2D-4ED1-BA84-E8FDC11C57BC}"/>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4" name="PoljeZBesedilom 1143">
          <a:extLst>
            <a:ext uri="{FF2B5EF4-FFF2-40B4-BE49-F238E27FC236}">
              <a16:creationId xmlns:a16="http://schemas.microsoft.com/office/drawing/2014/main" xmlns="" id="{9A0F49BF-83E5-4783-8B35-122FA690185E}"/>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5" name="PoljeZBesedilom 1144">
          <a:extLst>
            <a:ext uri="{FF2B5EF4-FFF2-40B4-BE49-F238E27FC236}">
              <a16:creationId xmlns:a16="http://schemas.microsoft.com/office/drawing/2014/main" xmlns="" id="{BFBF37B1-B011-484B-89E0-101B51E401AF}"/>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6" name="PoljeZBesedilom 1145">
          <a:extLst>
            <a:ext uri="{FF2B5EF4-FFF2-40B4-BE49-F238E27FC236}">
              <a16:creationId xmlns:a16="http://schemas.microsoft.com/office/drawing/2014/main" xmlns="" id="{11F95F92-B420-482B-8442-EB01808E4AA9}"/>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7" name="PoljeZBesedilom 1146">
          <a:extLst>
            <a:ext uri="{FF2B5EF4-FFF2-40B4-BE49-F238E27FC236}">
              <a16:creationId xmlns:a16="http://schemas.microsoft.com/office/drawing/2014/main" xmlns="" id="{7D8CD46F-69AD-4819-BA23-F354B039F713}"/>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8" name="PoljeZBesedilom 1147">
          <a:extLst>
            <a:ext uri="{FF2B5EF4-FFF2-40B4-BE49-F238E27FC236}">
              <a16:creationId xmlns:a16="http://schemas.microsoft.com/office/drawing/2014/main" xmlns="" id="{F6E6C647-73AE-4396-A544-8C4AE572923F}"/>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49" name="PoljeZBesedilom 1148">
          <a:extLst>
            <a:ext uri="{FF2B5EF4-FFF2-40B4-BE49-F238E27FC236}">
              <a16:creationId xmlns:a16="http://schemas.microsoft.com/office/drawing/2014/main" xmlns="" id="{64629EAD-0592-471B-8483-2033A157CE57}"/>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0" name="PoljeZBesedilom 1149">
          <a:extLst>
            <a:ext uri="{FF2B5EF4-FFF2-40B4-BE49-F238E27FC236}">
              <a16:creationId xmlns:a16="http://schemas.microsoft.com/office/drawing/2014/main" xmlns="" id="{6F43C7BD-C20C-4F7D-8B47-B006EC960827}"/>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1" name="PoljeZBesedilom 1150">
          <a:extLst>
            <a:ext uri="{FF2B5EF4-FFF2-40B4-BE49-F238E27FC236}">
              <a16:creationId xmlns:a16="http://schemas.microsoft.com/office/drawing/2014/main" xmlns="" id="{00A618AF-6E25-4650-8648-F5A3D7F08F25}"/>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2" name="PoljeZBesedilom 1151">
          <a:extLst>
            <a:ext uri="{FF2B5EF4-FFF2-40B4-BE49-F238E27FC236}">
              <a16:creationId xmlns:a16="http://schemas.microsoft.com/office/drawing/2014/main" xmlns="" id="{6A9D3842-FD05-47E6-97A7-509ACCCA9070}"/>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3" name="PoljeZBesedilom 1152">
          <a:extLst>
            <a:ext uri="{FF2B5EF4-FFF2-40B4-BE49-F238E27FC236}">
              <a16:creationId xmlns:a16="http://schemas.microsoft.com/office/drawing/2014/main" xmlns="" id="{59B26D91-F6C8-4152-BC7A-02D6803FE430}"/>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4" name="PoljeZBesedilom 1153">
          <a:extLst>
            <a:ext uri="{FF2B5EF4-FFF2-40B4-BE49-F238E27FC236}">
              <a16:creationId xmlns:a16="http://schemas.microsoft.com/office/drawing/2014/main" xmlns="" id="{23D015A2-746E-4FC4-B188-CC7AD9B19ECD}"/>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5" name="PoljeZBesedilom 1154">
          <a:extLst>
            <a:ext uri="{FF2B5EF4-FFF2-40B4-BE49-F238E27FC236}">
              <a16:creationId xmlns:a16="http://schemas.microsoft.com/office/drawing/2014/main" xmlns="" id="{B43457B2-7DE9-4165-8F39-6CD31D966C62}"/>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6" name="PoljeZBesedilom 1155">
          <a:extLst>
            <a:ext uri="{FF2B5EF4-FFF2-40B4-BE49-F238E27FC236}">
              <a16:creationId xmlns:a16="http://schemas.microsoft.com/office/drawing/2014/main" xmlns="" id="{4829FFFC-D453-41A5-8373-11A150C6128F}"/>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7" name="PoljeZBesedilom 1156">
          <a:extLst>
            <a:ext uri="{FF2B5EF4-FFF2-40B4-BE49-F238E27FC236}">
              <a16:creationId xmlns:a16="http://schemas.microsoft.com/office/drawing/2014/main" xmlns="" id="{D901BEF3-2CC9-4609-A62B-7D77B85B46F1}"/>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8" name="PoljeZBesedilom 1157">
          <a:extLst>
            <a:ext uri="{FF2B5EF4-FFF2-40B4-BE49-F238E27FC236}">
              <a16:creationId xmlns:a16="http://schemas.microsoft.com/office/drawing/2014/main" xmlns="" id="{1C94B4D0-8DD7-48CC-A53B-1D3FC55151AA}"/>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59" name="PoljeZBesedilom 1158">
          <a:extLst>
            <a:ext uri="{FF2B5EF4-FFF2-40B4-BE49-F238E27FC236}">
              <a16:creationId xmlns:a16="http://schemas.microsoft.com/office/drawing/2014/main" xmlns="" id="{DFBCAFA0-35D2-4D48-89D1-27AE156407E6}"/>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403</xdr:row>
      <xdr:rowOff>0</xdr:rowOff>
    </xdr:from>
    <xdr:ext cx="184731" cy="264560"/>
    <xdr:sp macro="" textlink="">
      <xdr:nvSpPr>
        <xdr:cNvPr id="1160" name="PoljeZBesedilom 1159">
          <a:extLst>
            <a:ext uri="{FF2B5EF4-FFF2-40B4-BE49-F238E27FC236}">
              <a16:creationId xmlns:a16="http://schemas.microsoft.com/office/drawing/2014/main" xmlns="" id="{DBB89F55-3656-4BCA-8392-960B1D28AFE1}"/>
            </a:ext>
          </a:extLst>
        </xdr:cNvPr>
        <xdr:cNvSpPr txBox="1"/>
      </xdr:nvSpPr>
      <xdr:spPr>
        <a:xfrm>
          <a:off x="5234940" y="15855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408</xdr:row>
      <xdr:rowOff>0</xdr:rowOff>
    </xdr:from>
    <xdr:ext cx="184731" cy="264560"/>
    <xdr:sp macro="" textlink="">
      <xdr:nvSpPr>
        <xdr:cNvPr id="1161" name="PoljeZBesedilom 1160">
          <a:extLst>
            <a:ext uri="{FF2B5EF4-FFF2-40B4-BE49-F238E27FC236}">
              <a16:creationId xmlns:a16="http://schemas.microsoft.com/office/drawing/2014/main" xmlns="" id="{E2962F50-A5AC-4425-B01C-3A4BB90221E7}"/>
            </a:ext>
          </a:extLst>
        </xdr:cNvPr>
        <xdr:cNvSpPr txBox="1"/>
      </xdr:nvSpPr>
      <xdr:spPr>
        <a:xfrm>
          <a:off x="5234940" y="160393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405</xdr:row>
      <xdr:rowOff>0</xdr:rowOff>
    </xdr:from>
    <xdr:ext cx="184731" cy="264560"/>
    <xdr:sp macro="" textlink="">
      <xdr:nvSpPr>
        <xdr:cNvPr id="1162" name="PoljeZBesedilom 1161">
          <a:extLst>
            <a:ext uri="{FF2B5EF4-FFF2-40B4-BE49-F238E27FC236}">
              <a16:creationId xmlns:a16="http://schemas.microsoft.com/office/drawing/2014/main" xmlns="" id="{44902444-BD1A-447B-B60A-FAB5030FDB45}"/>
            </a:ext>
          </a:extLst>
        </xdr:cNvPr>
        <xdr:cNvSpPr txBox="1"/>
      </xdr:nvSpPr>
      <xdr:spPr>
        <a:xfrm>
          <a:off x="5234940" y="159844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408</xdr:row>
      <xdr:rowOff>0</xdr:rowOff>
    </xdr:from>
    <xdr:ext cx="184731" cy="264560"/>
    <xdr:sp macro="" textlink="">
      <xdr:nvSpPr>
        <xdr:cNvPr id="1163" name="PoljeZBesedilom 1162">
          <a:extLst>
            <a:ext uri="{FF2B5EF4-FFF2-40B4-BE49-F238E27FC236}">
              <a16:creationId xmlns:a16="http://schemas.microsoft.com/office/drawing/2014/main" xmlns="" id="{7CACCC89-FD18-4A31-806C-34A5526D762A}"/>
            </a:ext>
          </a:extLst>
        </xdr:cNvPr>
        <xdr:cNvSpPr txBox="1"/>
      </xdr:nvSpPr>
      <xdr:spPr>
        <a:xfrm>
          <a:off x="5234940" y="160393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4" name="PoljeZBesedilom 1163">
          <a:extLst>
            <a:ext uri="{FF2B5EF4-FFF2-40B4-BE49-F238E27FC236}">
              <a16:creationId xmlns:a16="http://schemas.microsoft.com/office/drawing/2014/main" xmlns="" id="{62DFA687-296F-403D-B7EC-5C537E2A32DC}"/>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5" name="PoljeZBesedilom 1164">
          <a:extLst>
            <a:ext uri="{FF2B5EF4-FFF2-40B4-BE49-F238E27FC236}">
              <a16:creationId xmlns:a16="http://schemas.microsoft.com/office/drawing/2014/main" xmlns="" id="{C599022C-A5D2-46CA-BD5D-33F016EA03EC}"/>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6" name="PoljeZBesedilom 1165">
          <a:extLst>
            <a:ext uri="{FF2B5EF4-FFF2-40B4-BE49-F238E27FC236}">
              <a16:creationId xmlns:a16="http://schemas.microsoft.com/office/drawing/2014/main" xmlns="" id="{99E87F11-F971-4F42-8FC4-0DA73FDCD103}"/>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7" name="PoljeZBesedilom 1166">
          <a:extLst>
            <a:ext uri="{FF2B5EF4-FFF2-40B4-BE49-F238E27FC236}">
              <a16:creationId xmlns:a16="http://schemas.microsoft.com/office/drawing/2014/main" xmlns="" id="{91AB4A85-57E7-42A9-A647-5836C16A664E}"/>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8" name="PoljeZBesedilom 1167">
          <a:extLst>
            <a:ext uri="{FF2B5EF4-FFF2-40B4-BE49-F238E27FC236}">
              <a16:creationId xmlns:a16="http://schemas.microsoft.com/office/drawing/2014/main" xmlns="" id="{8C388DED-F964-4555-BD7A-A08424CF220F}"/>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69" name="PoljeZBesedilom 1168">
          <a:extLst>
            <a:ext uri="{FF2B5EF4-FFF2-40B4-BE49-F238E27FC236}">
              <a16:creationId xmlns:a16="http://schemas.microsoft.com/office/drawing/2014/main" xmlns="" id="{6037D32D-5030-45B6-8CB1-A7AFA922B63A}"/>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70" name="PoljeZBesedilom 1169">
          <a:extLst>
            <a:ext uri="{FF2B5EF4-FFF2-40B4-BE49-F238E27FC236}">
              <a16:creationId xmlns:a16="http://schemas.microsoft.com/office/drawing/2014/main" xmlns="" id="{2457C447-D6F6-4D75-9522-2FFDC37C929A}"/>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71" name="PoljeZBesedilom 1170">
          <a:extLst>
            <a:ext uri="{FF2B5EF4-FFF2-40B4-BE49-F238E27FC236}">
              <a16:creationId xmlns:a16="http://schemas.microsoft.com/office/drawing/2014/main" xmlns="" id="{19E94129-C621-4B41-997B-9B64328BC893}"/>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72" name="PoljeZBesedilom 1171">
          <a:extLst>
            <a:ext uri="{FF2B5EF4-FFF2-40B4-BE49-F238E27FC236}">
              <a16:creationId xmlns:a16="http://schemas.microsoft.com/office/drawing/2014/main" xmlns="" id="{B2D3F86B-C662-4837-896E-333B12EB949F}"/>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73" name="PoljeZBesedilom 1172">
          <a:extLst>
            <a:ext uri="{FF2B5EF4-FFF2-40B4-BE49-F238E27FC236}">
              <a16:creationId xmlns:a16="http://schemas.microsoft.com/office/drawing/2014/main" xmlns="" id="{B86CEA6E-5FB7-4B74-AF5F-65093E2E8B8F}"/>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410</xdr:row>
      <xdr:rowOff>0</xdr:rowOff>
    </xdr:from>
    <xdr:ext cx="184731" cy="264560"/>
    <xdr:sp macro="" textlink="">
      <xdr:nvSpPr>
        <xdr:cNvPr id="1174" name="PoljeZBesedilom 1173">
          <a:extLst>
            <a:ext uri="{FF2B5EF4-FFF2-40B4-BE49-F238E27FC236}">
              <a16:creationId xmlns:a16="http://schemas.microsoft.com/office/drawing/2014/main" xmlns="" id="{6287E574-3966-41EF-9559-4DE4E1F5F286}"/>
            </a:ext>
          </a:extLst>
        </xdr:cNvPr>
        <xdr:cNvSpPr txBox="1"/>
      </xdr:nvSpPr>
      <xdr:spPr>
        <a:xfrm>
          <a:off x="5234940" y="161688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409</xdr:row>
      <xdr:rowOff>0</xdr:rowOff>
    </xdr:from>
    <xdr:ext cx="184731" cy="264560"/>
    <xdr:sp macro="" textlink="">
      <xdr:nvSpPr>
        <xdr:cNvPr id="1175" name="PoljeZBesedilom 1174">
          <a:extLst>
            <a:ext uri="{FF2B5EF4-FFF2-40B4-BE49-F238E27FC236}">
              <a16:creationId xmlns:a16="http://schemas.microsoft.com/office/drawing/2014/main" xmlns="" id="{B36CFE9E-4CC6-440F-99FF-5D5DFE625B72}"/>
            </a:ext>
          </a:extLst>
        </xdr:cNvPr>
        <xdr:cNvSpPr txBox="1"/>
      </xdr:nvSpPr>
      <xdr:spPr>
        <a:xfrm>
          <a:off x="5234940" y="1615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410</xdr:row>
      <xdr:rowOff>0</xdr:rowOff>
    </xdr:from>
    <xdr:ext cx="184731" cy="264560"/>
    <xdr:sp macro="" textlink="">
      <xdr:nvSpPr>
        <xdr:cNvPr id="1176" name="PoljeZBesedilom 1175">
          <a:extLst>
            <a:ext uri="{FF2B5EF4-FFF2-40B4-BE49-F238E27FC236}">
              <a16:creationId xmlns:a16="http://schemas.microsoft.com/office/drawing/2014/main" xmlns="" id="{5315B73C-F9AF-4F1F-ABF7-CDCF22F4F735}"/>
            </a:ext>
          </a:extLst>
        </xdr:cNvPr>
        <xdr:cNvSpPr txBox="1"/>
      </xdr:nvSpPr>
      <xdr:spPr>
        <a:xfrm>
          <a:off x="5234940" y="161688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77" name="PoljeZBesedilom 1176">
          <a:extLst>
            <a:ext uri="{FF2B5EF4-FFF2-40B4-BE49-F238E27FC236}">
              <a16:creationId xmlns:a16="http://schemas.microsoft.com/office/drawing/2014/main" xmlns="" id="{EBF447D8-A037-4127-B8E2-E3364EFA73A1}"/>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78" name="PoljeZBesedilom 1177">
          <a:extLst>
            <a:ext uri="{FF2B5EF4-FFF2-40B4-BE49-F238E27FC236}">
              <a16:creationId xmlns:a16="http://schemas.microsoft.com/office/drawing/2014/main" xmlns="" id="{820453AB-34CE-4BAA-9FAF-80567EA640D2}"/>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79" name="PoljeZBesedilom 1178">
          <a:extLst>
            <a:ext uri="{FF2B5EF4-FFF2-40B4-BE49-F238E27FC236}">
              <a16:creationId xmlns:a16="http://schemas.microsoft.com/office/drawing/2014/main" xmlns="" id="{F31F856D-5D33-4F39-BE42-DCE0C8ABC329}"/>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0" name="PoljeZBesedilom 1179">
          <a:extLst>
            <a:ext uri="{FF2B5EF4-FFF2-40B4-BE49-F238E27FC236}">
              <a16:creationId xmlns:a16="http://schemas.microsoft.com/office/drawing/2014/main" xmlns="" id="{FB20D6D7-CD89-44A0-8B13-49337309655D}"/>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1" name="PoljeZBesedilom 1180">
          <a:extLst>
            <a:ext uri="{FF2B5EF4-FFF2-40B4-BE49-F238E27FC236}">
              <a16:creationId xmlns:a16="http://schemas.microsoft.com/office/drawing/2014/main" xmlns="" id="{09C81B3F-C41E-4177-943D-ECFB07CB52E3}"/>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2" name="PoljeZBesedilom 1181">
          <a:extLst>
            <a:ext uri="{FF2B5EF4-FFF2-40B4-BE49-F238E27FC236}">
              <a16:creationId xmlns:a16="http://schemas.microsoft.com/office/drawing/2014/main" xmlns="" id="{341C3B52-5122-4996-97C3-4EFB0C048620}"/>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3" name="PoljeZBesedilom 1182">
          <a:extLst>
            <a:ext uri="{FF2B5EF4-FFF2-40B4-BE49-F238E27FC236}">
              <a16:creationId xmlns:a16="http://schemas.microsoft.com/office/drawing/2014/main" xmlns="" id="{F76B8CA5-7AA5-4744-AD1D-5C258D676C75}"/>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4" name="PoljeZBesedilom 1183">
          <a:extLst>
            <a:ext uri="{FF2B5EF4-FFF2-40B4-BE49-F238E27FC236}">
              <a16:creationId xmlns:a16="http://schemas.microsoft.com/office/drawing/2014/main" xmlns="" id="{F0DC0B67-6D31-4703-AA19-0711AC52B651}"/>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5" name="PoljeZBesedilom 1184">
          <a:extLst>
            <a:ext uri="{FF2B5EF4-FFF2-40B4-BE49-F238E27FC236}">
              <a16:creationId xmlns:a16="http://schemas.microsoft.com/office/drawing/2014/main" xmlns="" id="{2C7F3E3C-DD97-41A8-AE2E-E7735750C018}"/>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411</xdr:row>
      <xdr:rowOff>0</xdr:rowOff>
    </xdr:from>
    <xdr:ext cx="184731" cy="264560"/>
    <xdr:sp macro="" textlink="">
      <xdr:nvSpPr>
        <xdr:cNvPr id="1186" name="PoljeZBesedilom 1185">
          <a:extLst>
            <a:ext uri="{FF2B5EF4-FFF2-40B4-BE49-F238E27FC236}">
              <a16:creationId xmlns:a16="http://schemas.microsoft.com/office/drawing/2014/main" xmlns="" id="{754418D4-420D-4837-B76D-0334F172009C}"/>
            </a:ext>
          </a:extLst>
        </xdr:cNvPr>
        <xdr:cNvSpPr txBox="1"/>
      </xdr:nvSpPr>
      <xdr:spPr>
        <a:xfrm>
          <a:off x="5234940" y="16281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87" name="PoljeZBesedilom 1186">
          <a:extLst>
            <a:ext uri="{FF2B5EF4-FFF2-40B4-BE49-F238E27FC236}">
              <a16:creationId xmlns:a16="http://schemas.microsoft.com/office/drawing/2014/main" xmlns="" id="{0A8D4AD6-CCEB-4888-A76E-BCFA90D1CB6D}"/>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88" name="PoljeZBesedilom 1187">
          <a:extLst>
            <a:ext uri="{FF2B5EF4-FFF2-40B4-BE49-F238E27FC236}">
              <a16:creationId xmlns:a16="http://schemas.microsoft.com/office/drawing/2014/main" xmlns="" id="{49DD1E71-D745-4D56-ABEB-97C5FFE07FA0}"/>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89" name="PoljeZBesedilom 1188">
          <a:extLst>
            <a:ext uri="{FF2B5EF4-FFF2-40B4-BE49-F238E27FC236}">
              <a16:creationId xmlns:a16="http://schemas.microsoft.com/office/drawing/2014/main" xmlns="" id="{7F2CAD98-6741-4801-95BD-376F279F563E}"/>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0" name="PoljeZBesedilom 1189">
          <a:extLst>
            <a:ext uri="{FF2B5EF4-FFF2-40B4-BE49-F238E27FC236}">
              <a16:creationId xmlns:a16="http://schemas.microsoft.com/office/drawing/2014/main" xmlns="" id="{B3AD0D19-F56F-4926-9B7B-CDD502CC5307}"/>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1" name="PoljeZBesedilom 1190">
          <a:extLst>
            <a:ext uri="{FF2B5EF4-FFF2-40B4-BE49-F238E27FC236}">
              <a16:creationId xmlns:a16="http://schemas.microsoft.com/office/drawing/2014/main" xmlns="" id="{0D59907D-F8DA-4876-BFC4-D49E81F11449}"/>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2" name="PoljeZBesedilom 1191">
          <a:extLst>
            <a:ext uri="{FF2B5EF4-FFF2-40B4-BE49-F238E27FC236}">
              <a16:creationId xmlns:a16="http://schemas.microsoft.com/office/drawing/2014/main" xmlns="" id="{8CE28DE1-C279-47BE-BB01-CB9A0224A498}"/>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3" name="PoljeZBesedilom 1192">
          <a:extLst>
            <a:ext uri="{FF2B5EF4-FFF2-40B4-BE49-F238E27FC236}">
              <a16:creationId xmlns:a16="http://schemas.microsoft.com/office/drawing/2014/main" xmlns="" id="{74954299-72F9-4746-9B53-BADF2482C3DF}"/>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4" name="PoljeZBesedilom 1193">
          <a:extLst>
            <a:ext uri="{FF2B5EF4-FFF2-40B4-BE49-F238E27FC236}">
              <a16:creationId xmlns:a16="http://schemas.microsoft.com/office/drawing/2014/main" xmlns="" id="{B7364DEE-BFFE-400A-9D30-2A5D767BBA72}"/>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5" name="PoljeZBesedilom 1194">
          <a:extLst>
            <a:ext uri="{FF2B5EF4-FFF2-40B4-BE49-F238E27FC236}">
              <a16:creationId xmlns:a16="http://schemas.microsoft.com/office/drawing/2014/main" xmlns="" id="{B6A1901B-7C18-4CE4-885C-EF24206924E9}"/>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6" name="PoljeZBesedilom 1195">
          <a:extLst>
            <a:ext uri="{FF2B5EF4-FFF2-40B4-BE49-F238E27FC236}">
              <a16:creationId xmlns:a16="http://schemas.microsoft.com/office/drawing/2014/main" xmlns="" id="{7C6473DC-F310-4734-B8AF-3FC78D2C2089}"/>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7" name="PoljeZBesedilom 1196">
          <a:extLst>
            <a:ext uri="{FF2B5EF4-FFF2-40B4-BE49-F238E27FC236}">
              <a16:creationId xmlns:a16="http://schemas.microsoft.com/office/drawing/2014/main" xmlns="" id="{B037555F-2F00-4BB3-8D03-0508A89A0BE7}"/>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8" name="PoljeZBesedilom 1197">
          <a:extLst>
            <a:ext uri="{FF2B5EF4-FFF2-40B4-BE49-F238E27FC236}">
              <a16:creationId xmlns:a16="http://schemas.microsoft.com/office/drawing/2014/main" xmlns="" id="{9E7E9538-5EDC-420D-8E91-FCED5201A7A2}"/>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199" name="PoljeZBesedilom 1198">
          <a:extLst>
            <a:ext uri="{FF2B5EF4-FFF2-40B4-BE49-F238E27FC236}">
              <a16:creationId xmlns:a16="http://schemas.microsoft.com/office/drawing/2014/main" xmlns="" id="{D6A0E2C5-E4B6-425F-A71D-107F71793123}"/>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0" name="PoljeZBesedilom 1199">
          <a:extLst>
            <a:ext uri="{FF2B5EF4-FFF2-40B4-BE49-F238E27FC236}">
              <a16:creationId xmlns:a16="http://schemas.microsoft.com/office/drawing/2014/main" xmlns="" id="{BA4AB45A-4162-4EDA-B877-CC89FF86C6F5}"/>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1" name="PoljeZBesedilom 1200">
          <a:extLst>
            <a:ext uri="{FF2B5EF4-FFF2-40B4-BE49-F238E27FC236}">
              <a16:creationId xmlns:a16="http://schemas.microsoft.com/office/drawing/2014/main" xmlns="" id="{3B143FBA-2101-493D-ABC0-3C921E4DC227}"/>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2" name="PoljeZBesedilom 1201">
          <a:extLst>
            <a:ext uri="{FF2B5EF4-FFF2-40B4-BE49-F238E27FC236}">
              <a16:creationId xmlns:a16="http://schemas.microsoft.com/office/drawing/2014/main" xmlns="" id="{20C76B01-5E3B-4942-BA88-77891119FB3F}"/>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3" name="PoljeZBesedilom 1202">
          <a:extLst>
            <a:ext uri="{FF2B5EF4-FFF2-40B4-BE49-F238E27FC236}">
              <a16:creationId xmlns:a16="http://schemas.microsoft.com/office/drawing/2014/main" xmlns="" id="{352B6742-C998-4154-9EB1-76EF5F9B7489}"/>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4" name="PoljeZBesedilom 1203">
          <a:extLst>
            <a:ext uri="{FF2B5EF4-FFF2-40B4-BE49-F238E27FC236}">
              <a16:creationId xmlns:a16="http://schemas.microsoft.com/office/drawing/2014/main" xmlns="" id="{F02F1475-B1F1-4ED7-895B-992CCAF515AB}"/>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5" name="PoljeZBesedilom 1204">
          <a:extLst>
            <a:ext uri="{FF2B5EF4-FFF2-40B4-BE49-F238E27FC236}">
              <a16:creationId xmlns:a16="http://schemas.microsoft.com/office/drawing/2014/main" xmlns="" id="{065652CC-3944-43EC-BF3A-BC2E5770472A}"/>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6" name="PoljeZBesedilom 1205">
          <a:extLst>
            <a:ext uri="{FF2B5EF4-FFF2-40B4-BE49-F238E27FC236}">
              <a16:creationId xmlns:a16="http://schemas.microsoft.com/office/drawing/2014/main" xmlns="" id="{FCF11200-9A9D-4840-BC08-6F48E9277EAB}"/>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7" name="PoljeZBesedilom 1206">
          <a:extLst>
            <a:ext uri="{FF2B5EF4-FFF2-40B4-BE49-F238E27FC236}">
              <a16:creationId xmlns:a16="http://schemas.microsoft.com/office/drawing/2014/main" xmlns="" id="{7E03D9B9-45D3-4ED1-B7CA-8DD5F4E51D19}"/>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8" name="PoljeZBesedilom 1207">
          <a:extLst>
            <a:ext uri="{FF2B5EF4-FFF2-40B4-BE49-F238E27FC236}">
              <a16:creationId xmlns:a16="http://schemas.microsoft.com/office/drawing/2014/main" xmlns="" id="{6C310A83-BBD1-4C04-B536-6EE7FCD06002}"/>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09" name="PoljeZBesedilom 1208">
          <a:extLst>
            <a:ext uri="{FF2B5EF4-FFF2-40B4-BE49-F238E27FC236}">
              <a16:creationId xmlns:a16="http://schemas.microsoft.com/office/drawing/2014/main" xmlns="" id="{ACF1627A-D5D6-4FAA-B347-C3BDDCB5F0F4}"/>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443</xdr:row>
      <xdr:rowOff>0</xdr:rowOff>
    </xdr:from>
    <xdr:ext cx="184731" cy="264560"/>
    <xdr:sp macro="" textlink="">
      <xdr:nvSpPr>
        <xdr:cNvPr id="1210" name="PoljeZBesedilom 1209">
          <a:extLst>
            <a:ext uri="{FF2B5EF4-FFF2-40B4-BE49-F238E27FC236}">
              <a16:creationId xmlns:a16="http://schemas.microsoft.com/office/drawing/2014/main" xmlns="" id="{1192E55E-A175-42A2-BFC2-12A81A323DA1}"/>
            </a:ext>
          </a:extLst>
        </xdr:cNvPr>
        <xdr:cNvSpPr txBox="1"/>
      </xdr:nvSpPr>
      <xdr:spPr>
        <a:xfrm>
          <a:off x="5234940" y="17423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11" name="PoljeZBesedilom 1210">
          <a:extLst>
            <a:ext uri="{FF2B5EF4-FFF2-40B4-BE49-F238E27FC236}">
              <a16:creationId xmlns:a16="http://schemas.microsoft.com/office/drawing/2014/main" xmlns="" id="{7AF1F861-1A2C-4721-BF74-D5F74DD4E554}"/>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12" name="PoljeZBesedilom 1211">
          <a:extLst>
            <a:ext uri="{FF2B5EF4-FFF2-40B4-BE49-F238E27FC236}">
              <a16:creationId xmlns:a16="http://schemas.microsoft.com/office/drawing/2014/main" xmlns="" id="{665E81EA-33AC-436D-BF52-E0554531EFE3}"/>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439</xdr:row>
      <xdr:rowOff>0</xdr:rowOff>
    </xdr:from>
    <xdr:ext cx="184731" cy="264560"/>
    <xdr:sp macro="" textlink="">
      <xdr:nvSpPr>
        <xdr:cNvPr id="1213" name="PoljeZBesedilom 1212">
          <a:extLst>
            <a:ext uri="{FF2B5EF4-FFF2-40B4-BE49-F238E27FC236}">
              <a16:creationId xmlns:a16="http://schemas.microsoft.com/office/drawing/2014/main" xmlns="" id="{A1C5E6A2-FD35-4F20-ADD2-CB7C735615FC}"/>
            </a:ext>
          </a:extLst>
        </xdr:cNvPr>
        <xdr:cNvSpPr txBox="1"/>
      </xdr:nvSpPr>
      <xdr:spPr>
        <a:xfrm>
          <a:off x="5234940" y="172074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443</xdr:row>
      <xdr:rowOff>0</xdr:rowOff>
    </xdr:from>
    <xdr:ext cx="184731" cy="264560"/>
    <xdr:sp macro="" textlink="">
      <xdr:nvSpPr>
        <xdr:cNvPr id="1214" name="PoljeZBesedilom 1213">
          <a:extLst>
            <a:ext uri="{FF2B5EF4-FFF2-40B4-BE49-F238E27FC236}">
              <a16:creationId xmlns:a16="http://schemas.microsoft.com/office/drawing/2014/main" xmlns="" id="{58573BA6-1036-415B-8485-244730355EA3}"/>
            </a:ext>
          </a:extLst>
        </xdr:cNvPr>
        <xdr:cNvSpPr txBox="1"/>
      </xdr:nvSpPr>
      <xdr:spPr>
        <a:xfrm>
          <a:off x="5234940" y="17423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443</xdr:row>
      <xdr:rowOff>0</xdr:rowOff>
    </xdr:from>
    <xdr:ext cx="184731" cy="264560"/>
    <xdr:sp macro="" textlink="">
      <xdr:nvSpPr>
        <xdr:cNvPr id="1215" name="PoljeZBesedilom 1214">
          <a:extLst>
            <a:ext uri="{FF2B5EF4-FFF2-40B4-BE49-F238E27FC236}">
              <a16:creationId xmlns:a16="http://schemas.microsoft.com/office/drawing/2014/main" xmlns="" id="{5D0F9BC1-720A-4CC1-8938-ED03E86D3D0A}"/>
            </a:ext>
          </a:extLst>
        </xdr:cNvPr>
        <xdr:cNvSpPr txBox="1"/>
      </xdr:nvSpPr>
      <xdr:spPr>
        <a:xfrm>
          <a:off x="5234940" y="17423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16" name="PoljeZBesedilom 1215">
          <a:extLst>
            <a:ext uri="{FF2B5EF4-FFF2-40B4-BE49-F238E27FC236}">
              <a16:creationId xmlns:a16="http://schemas.microsoft.com/office/drawing/2014/main" xmlns="" id="{69180A86-0101-4DAF-983E-00BA922C3B70}"/>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17" name="PoljeZBesedilom 1216">
          <a:extLst>
            <a:ext uri="{FF2B5EF4-FFF2-40B4-BE49-F238E27FC236}">
              <a16:creationId xmlns:a16="http://schemas.microsoft.com/office/drawing/2014/main" xmlns="" id="{28B133A5-52E3-4614-8659-D7AC8C18EBAF}"/>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18" name="PoljeZBesedilom 1217">
          <a:extLst>
            <a:ext uri="{FF2B5EF4-FFF2-40B4-BE49-F238E27FC236}">
              <a16:creationId xmlns:a16="http://schemas.microsoft.com/office/drawing/2014/main" xmlns="" id="{D417E47D-758D-45D2-BEAA-A6EFA5CA61A1}"/>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19" name="PoljeZBesedilom 1218">
          <a:extLst>
            <a:ext uri="{FF2B5EF4-FFF2-40B4-BE49-F238E27FC236}">
              <a16:creationId xmlns:a16="http://schemas.microsoft.com/office/drawing/2014/main" xmlns="" id="{31603544-3279-49CC-AE4D-9926AA446D3B}"/>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0" name="PoljeZBesedilom 1219">
          <a:extLst>
            <a:ext uri="{FF2B5EF4-FFF2-40B4-BE49-F238E27FC236}">
              <a16:creationId xmlns:a16="http://schemas.microsoft.com/office/drawing/2014/main" xmlns="" id="{26377A19-CAA4-4B98-9657-7C8F2E05E481}"/>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1" name="PoljeZBesedilom 1220">
          <a:extLst>
            <a:ext uri="{FF2B5EF4-FFF2-40B4-BE49-F238E27FC236}">
              <a16:creationId xmlns:a16="http://schemas.microsoft.com/office/drawing/2014/main" xmlns="" id="{448989A2-9102-434F-90CE-05C81ED708A7}"/>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2" name="PoljeZBesedilom 1221">
          <a:extLst>
            <a:ext uri="{FF2B5EF4-FFF2-40B4-BE49-F238E27FC236}">
              <a16:creationId xmlns:a16="http://schemas.microsoft.com/office/drawing/2014/main" xmlns="" id="{1CE6864A-6F60-4CE7-8242-4CC030B8922B}"/>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3" name="PoljeZBesedilom 1222">
          <a:extLst>
            <a:ext uri="{FF2B5EF4-FFF2-40B4-BE49-F238E27FC236}">
              <a16:creationId xmlns:a16="http://schemas.microsoft.com/office/drawing/2014/main" xmlns="" id="{2F49FC49-D69B-413C-BF50-90ABAA423215}"/>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4" name="PoljeZBesedilom 1223">
          <a:extLst>
            <a:ext uri="{FF2B5EF4-FFF2-40B4-BE49-F238E27FC236}">
              <a16:creationId xmlns:a16="http://schemas.microsoft.com/office/drawing/2014/main" xmlns="" id="{FF88BBCC-3E18-4ACE-924E-B589B4F9DCE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5" name="PoljeZBesedilom 1224">
          <a:extLst>
            <a:ext uri="{FF2B5EF4-FFF2-40B4-BE49-F238E27FC236}">
              <a16:creationId xmlns:a16="http://schemas.microsoft.com/office/drawing/2014/main" xmlns="" id="{B028273A-3C4E-4462-81CF-F57707ADFB88}"/>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6" name="PoljeZBesedilom 1225">
          <a:extLst>
            <a:ext uri="{FF2B5EF4-FFF2-40B4-BE49-F238E27FC236}">
              <a16:creationId xmlns:a16="http://schemas.microsoft.com/office/drawing/2014/main" xmlns="" id="{330FF87B-F962-400D-B057-C4217CB87BFB}"/>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7" name="PoljeZBesedilom 1226">
          <a:extLst>
            <a:ext uri="{FF2B5EF4-FFF2-40B4-BE49-F238E27FC236}">
              <a16:creationId xmlns:a16="http://schemas.microsoft.com/office/drawing/2014/main" xmlns="" id="{419E79F9-1B1E-42DD-B62A-AAA47D6CC95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8" name="PoljeZBesedilom 1227">
          <a:extLst>
            <a:ext uri="{FF2B5EF4-FFF2-40B4-BE49-F238E27FC236}">
              <a16:creationId xmlns:a16="http://schemas.microsoft.com/office/drawing/2014/main" xmlns="" id="{1131E253-B199-4098-985F-A0476C4CF582}"/>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29" name="PoljeZBesedilom 1228">
          <a:extLst>
            <a:ext uri="{FF2B5EF4-FFF2-40B4-BE49-F238E27FC236}">
              <a16:creationId xmlns:a16="http://schemas.microsoft.com/office/drawing/2014/main" xmlns="" id="{4109B3A4-6566-430A-80CD-36EA6EA7EA3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0" name="PoljeZBesedilom 1229">
          <a:extLst>
            <a:ext uri="{FF2B5EF4-FFF2-40B4-BE49-F238E27FC236}">
              <a16:creationId xmlns:a16="http://schemas.microsoft.com/office/drawing/2014/main" xmlns="" id="{6B4713A3-1A15-4E88-8621-3DEDA9A5AC9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1" name="PoljeZBesedilom 1230">
          <a:extLst>
            <a:ext uri="{FF2B5EF4-FFF2-40B4-BE49-F238E27FC236}">
              <a16:creationId xmlns:a16="http://schemas.microsoft.com/office/drawing/2014/main" xmlns="" id="{A2AF6611-3FDF-40E8-9298-D568C3B2E31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2" name="PoljeZBesedilom 1231">
          <a:extLst>
            <a:ext uri="{FF2B5EF4-FFF2-40B4-BE49-F238E27FC236}">
              <a16:creationId xmlns:a16="http://schemas.microsoft.com/office/drawing/2014/main" xmlns="" id="{ECC24674-CEAB-4291-8843-479D9C816753}"/>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3" name="PoljeZBesedilom 1232">
          <a:extLst>
            <a:ext uri="{FF2B5EF4-FFF2-40B4-BE49-F238E27FC236}">
              <a16:creationId xmlns:a16="http://schemas.microsoft.com/office/drawing/2014/main" xmlns="" id="{7A52A512-5FBF-4782-9F6B-907F81FF56D6}"/>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4" name="PoljeZBesedilom 1233">
          <a:extLst>
            <a:ext uri="{FF2B5EF4-FFF2-40B4-BE49-F238E27FC236}">
              <a16:creationId xmlns:a16="http://schemas.microsoft.com/office/drawing/2014/main" xmlns="" id="{19FABF0A-61CD-4BFA-8CC0-D43796646518}"/>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5" name="PoljeZBesedilom 1234">
          <a:extLst>
            <a:ext uri="{FF2B5EF4-FFF2-40B4-BE49-F238E27FC236}">
              <a16:creationId xmlns:a16="http://schemas.microsoft.com/office/drawing/2014/main" xmlns="" id="{CCC57A19-EB43-4C1F-9622-1869125559CF}"/>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6" name="PoljeZBesedilom 1235">
          <a:extLst>
            <a:ext uri="{FF2B5EF4-FFF2-40B4-BE49-F238E27FC236}">
              <a16:creationId xmlns:a16="http://schemas.microsoft.com/office/drawing/2014/main" xmlns="" id="{7C50090E-BA3B-46A4-AB21-A54E2D59F35C}"/>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7" name="PoljeZBesedilom 1236">
          <a:extLst>
            <a:ext uri="{FF2B5EF4-FFF2-40B4-BE49-F238E27FC236}">
              <a16:creationId xmlns:a16="http://schemas.microsoft.com/office/drawing/2014/main" xmlns="" id="{9ACB8041-7E23-469D-89AA-CEEC9C230D38}"/>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38" name="PoljeZBesedilom 1237">
          <a:extLst>
            <a:ext uri="{FF2B5EF4-FFF2-40B4-BE49-F238E27FC236}">
              <a16:creationId xmlns:a16="http://schemas.microsoft.com/office/drawing/2014/main" xmlns="" id="{0CFA1ED8-89F3-4F7F-9B1D-7F4ADA189A50}"/>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450</xdr:row>
      <xdr:rowOff>0</xdr:rowOff>
    </xdr:from>
    <xdr:ext cx="184731" cy="264560"/>
    <xdr:sp macro="" textlink="">
      <xdr:nvSpPr>
        <xdr:cNvPr id="1239" name="PoljeZBesedilom 1238">
          <a:extLst>
            <a:ext uri="{FF2B5EF4-FFF2-40B4-BE49-F238E27FC236}">
              <a16:creationId xmlns:a16="http://schemas.microsoft.com/office/drawing/2014/main" xmlns="" id="{C7BDC6FF-8B4D-4715-9E20-02BC1101622D}"/>
            </a:ext>
          </a:extLst>
        </xdr:cNvPr>
        <xdr:cNvSpPr txBox="1"/>
      </xdr:nvSpPr>
      <xdr:spPr>
        <a:xfrm>
          <a:off x="5234940" y="17695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40" name="PoljeZBesedilom 1239">
          <a:extLst>
            <a:ext uri="{FF2B5EF4-FFF2-40B4-BE49-F238E27FC236}">
              <a16:creationId xmlns:a16="http://schemas.microsoft.com/office/drawing/2014/main" xmlns="" id="{49A1D775-F191-4AE9-8EF6-FC42AFFA94A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41" name="PoljeZBesedilom 1240">
          <a:extLst>
            <a:ext uri="{FF2B5EF4-FFF2-40B4-BE49-F238E27FC236}">
              <a16:creationId xmlns:a16="http://schemas.microsoft.com/office/drawing/2014/main" xmlns="" id="{B3770D59-CF25-46EC-97FB-37A5FA306BBE}"/>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446</xdr:row>
      <xdr:rowOff>0</xdr:rowOff>
    </xdr:from>
    <xdr:ext cx="184731" cy="264560"/>
    <xdr:sp macro="" textlink="">
      <xdr:nvSpPr>
        <xdr:cNvPr id="1242" name="PoljeZBesedilom 1241">
          <a:extLst>
            <a:ext uri="{FF2B5EF4-FFF2-40B4-BE49-F238E27FC236}">
              <a16:creationId xmlns:a16="http://schemas.microsoft.com/office/drawing/2014/main" xmlns="" id="{C2D85E32-EDE9-4736-A72D-CF3B757FD67B}"/>
            </a:ext>
          </a:extLst>
        </xdr:cNvPr>
        <xdr:cNvSpPr txBox="1"/>
      </xdr:nvSpPr>
      <xdr:spPr>
        <a:xfrm>
          <a:off x="5234940" y="17478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450</xdr:row>
      <xdr:rowOff>0</xdr:rowOff>
    </xdr:from>
    <xdr:ext cx="184731" cy="264560"/>
    <xdr:sp macro="" textlink="">
      <xdr:nvSpPr>
        <xdr:cNvPr id="1243" name="PoljeZBesedilom 1242">
          <a:extLst>
            <a:ext uri="{FF2B5EF4-FFF2-40B4-BE49-F238E27FC236}">
              <a16:creationId xmlns:a16="http://schemas.microsoft.com/office/drawing/2014/main" xmlns="" id="{92E3FC76-B15B-4613-B38A-C2790A9B6989}"/>
            </a:ext>
          </a:extLst>
        </xdr:cNvPr>
        <xdr:cNvSpPr txBox="1"/>
      </xdr:nvSpPr>
      <xdr:spPr>
        <a:xfrm>
          <a:off x="5234940" y="17695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450</xdr:row>
      <xdr:rowOff>0</xdr:rowOff>
    </xdr:from>
    <xdr:ext cx="184731" cy="264560"/>
    <xdr:sp macro="" textlink="">
      <xdr:nvSpPr>
        <xdr:cNvPr id="1244" name="PoljeZBesedilom 1243">
          <a:extLst>
            <a:ext uri="{FF2B5EF4-FFF2-40B4-BE49-F238E27FC236}">
              <a16:creationId xmlns:a16="http://schemas.microsoft.com/office/drawing/2014/main" xmlns="" id="{2B7B11F9-7439-4026-84CA-2E7FC86195E5}"/>
            </a:ext>
          </a:extLst>
        </xdr:cNvPr>
        <xdr:cNvSpPr txBox="1"/>
      </xdr:nvSpPr>
      <xdr:spPr>
        <a:xfrm>
          <a:off x="5234940" y="17695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45" name="PoljeZBesedilom 1244">
          <a:extLst>
            <a:ext uri="{FF2B5EF4-FFF2-40B4-BE49-F238E27FC236}">
              <a16:creationId xmlns:a16="http://schemas.microsoft.com/office/drawing/2014/main" xmlns="" id="{38A77A2C-1BDC-4CA1-9CB5-0A939130AF76}"/>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46" name="PoljeZBesedilom 1245">
          <a:extLst>
            <a:ext uri="{FF2B5EF4-FFF2-40B4-BE49-F238E27FC236}">
              <a16:creationId xmlns:a16="http://schemas.microsoft.com/office/drawing/2014/main" xmlns="" id="{07BC6BEE-FE35-4181-B3C9-9AFE4FAEA935}"/>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47" name="PoljeZBesedilom 1246">
          <a:extLst>
            <a:ext uri="{FF2B5EF4-FFF2-40B4-BE49-F238E27FC236}">
              <a16:creationId xmlns:a16="http://schemas.microsoft.com/office/drawing/2014/main" xmlns="" id="{3BD2077F-27C5-4D5F-A86A-4559CFA88FDE}"/>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48" name="PoljeZBesedilom 1247">
          <a:extLst>
            <a:ext uri="{FF2B5EF4-FFF2-40B4-BE49-F238E27FC236}">
              <a16:creationId xmlns:a16="http://schemas.microsoft.com/office/drawing/2014/main" xmlns="" id="{CBC968F0-3FB6-42B9-9ECD-C7BDA679A6E3}"/>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49" name="PoljeZBesedilom 1248">
          <a:extLst>
            <a:ext uri="{FF2B5EF4-FFF2-40B4-BE49-F238E27FC236}">
              <a16:creationId xmlns:a16="http://schemas.microsoft.com/office/drawing/2014/main" xmlns="" id="{77E9F05E-D82E-4F62-9574-7E3A8E3BDEF1}"/>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0" name="PoljeZBesedilom 1249">
          <a:extLst>
            <a:ext uri="{FF2B5EF4-FFF2-40B4-BE49-F238E27FC236}">
              <a16:creationId xmlns:a16="http://schemas.microsoft.com/office/drawing/2014/main" xmlns="" id="{AFD1CBEF-4BF6-4E63-B056-BC05F7E03AF6}"/>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1" name="PoljeZBesedilom 1250">
          <a:extLst>
            <a:ext uri="{FF2B5EF4-FFF2-40B4-BE49-F238E27FC236}">
              <a16:creationId xmlns:a16="http://schemas.microsoft.com/office/drawing/2014/main" xmlns="" id="{3AEE396D-43C2-4146-9288-20D3A92A9E7A}"/>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2" name="PoljeZBesedilom 1251">
          <a:extLst>
            <a:ext uri="{FF2B5EF4-FFF2-40B4-BE49-F238E27FC236}">
              <a16:creationId xmlns:a16="http://schemas.microsoft.com/office/drawing/2014/main" xmlns="" id="{874D9AE1-7285-4267-8CBE-236E48CE2A29}"/>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3" name="PoljeZBesedilom 1252">
          <a:extLst>
            <a:ext uri="{FF2B5EF4-FFF2-40B4-BE49-F238E27FC236}">
              <a16:creationId xmlns:a16="http://schemas.microsoft.com/office/drawing/2014/main" xmlns="" id="{D0B8E0AF-FB26-4B57-9116-16205569CBB3}"/>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4" name="PoljeZBesedilom 1253">
          <a:extLst>
            <a:ext uri="{FF2B5EF4-FFF2-40B4-BE49-F238E27FC236}">
              <a16:creationId xmlns:a16="http://schemas.microsoft.com/office/drawing/2014/main" xmlns="" id="{F8B97E83-F429-4DAE-B77A-A17A6B72ED5E}"/>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5" name="PoljeZBesedilom 1254">
          <a:extLst>
            <a:ext uri="{FF2B5EF4-FFF2-40B4-BE49-F238E27FC236}">
              <a16:creationId xmlns:a16="http://schemas.microsoft.com/office/drawing/2014/main" xmlns="" id="{8F6036A8-5044-4E59-94B0-7B682A59125F}"/>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6" name="PoljeZBesedilom 1255">
          <a:extLst>
            <a:ext uri="{FF2B5EF4-FFF2-40B4-BE49-F238E27FC236}">
              <a16:creationId xmlns:a16="http://schemas.microsoft.com/office/drawing/2014/main" xmlns="" id="{14C7CCB5-03AB-4001-A4BB-AB6F807C614D}"/>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7" name="PoljeZBesedilom 1256">
          <a:extLst>
            <a:ext uri="{FF2B5EF4-FFF2-40B4-BE49-F238E27FC236}">
              <a16:creationId xmlns:a16="http://schemas.microsoft.com/office/drawing/2014/main" xmlns="" id="{575BBAA7-B71E-4B14-847A-23BB0C7A4AD2}"/>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8" name="PoljeZBesedilom 1257">
          <a:extLst>
            <a:ext uri="{FF2B5EF4-FFF2-40B4-BE49-F238E27FC236}">
              <a16:creationId xmlns:a16="http://schemas.microsoft.com/office/drawing/2014/main" xmlns="" id="{A1EE95AA-C674-4E23-AE39-39E75BE4125C}"/>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59" name="PoljeZBesedilom 1258">
          <a:extLst>
            <a:ext uri="{FF2B5EF4-FFF2-40B4-BE49-F238E27FC236}">
              <a16:creationId xmlns:a16="http://schemas.microsoft.com/office/drawing/2014/main" xmlns="" id="{52B0D320-6CE9-4B43-9D3F-2130FB49258C}"/>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0" name="PoljeZBesedilom 1259">
          <a:extLst>
            <a:ext uri="{FF2B5EF4-FFF2-40B4-BE49-F238E27FC236}">
              <a16:creationId xmlns:a16="http://schemas.microsoft.com/office/drawing/2014/main" xmlns="" id="{E1B4CCD2-DC6E-4C22-84BF-B811925ADF52}"/>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1" name="PoljeZBesedilom 1260">
          <a:extLst>
            <a:ext uri="{FF2B5EF4-FFF2-40B4-BE49-F238E27FC236}">
              <a16:creationId xmlns:a16="http://schemas.microsoft.com/office/drawing/2014/main" xmlns="" id="{AE3427E7-7CD8-4FEE-A3D2-70858B198774}"/>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2" name="PoljeZBesedilom 1261">
          <a:extLst>
            <a:ext uri="{FF2B5EF4-FFF2-40B4-BE49-F238E27FC236}">
              <a16:creationId xmlns:a16="http://schemas.microsoft.com/office/drawing/2014/main" xmlns="" id="{92E0C708-1065-4DD8-8196-18FB211830BD}"/>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3" name="PoljeZBesedilom 1262">
          <a:extLst>
            <a:ext uri="{FF2B5EF4-FFF2-40B4-BE49-F238E27FC236}">
              <a16:creationId xmlns:a16="http://schemas.microsoft.com/office/drawing/2014/main" xmlns="" id="{596D25C2-9465-45D5-95A5-0ACE71106CE4}"/>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4" name="PoljeZBesedilom 1263">
          <a:extLst>
            <a:ext uri="{FF2B5EF4-FFF2-40B4-BE49-F238E27FC236}">
              <a16:creationId xmlns:a16="http://schemas.microsoft.com/office/drawing/2014/main" xmlns="" id="{EE7A24BB-4166-42CE-A528-2CC5555BA9D4}"/>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5" name="PoljeZBesedilom 1264">
          <a:extLst>
            <a:ext uri="{FF2B5EF4-FFF2-40B4-BE49-F238E27FC236}">
              <a16:creationId xmlns:a16="http://schemas.microsoft.com/office/drawing/2014/main" xmlns="" id="{6E19A1C6-95E8-4D13-861E-B3EF1CCB1613}"/>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6" name="PoljeZBesedilom 1265">
          <a:extLst>
            <a:ext uri="{FF2B5EF4-FFF2-40B4-BE49-F238E27FC236}">
              <a16:creationId xmlns:a16="http://schemas.microsoft.com/office/drawing/2014/main" xmlns="" id="{7AC9DBA7-13F2-4E57-9D13-1AEDBFC2836C}"/>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7" name="PoljeZBesedilom 1266">
          <a:extLst>
            <a:ext uri="{FF2B5EF4-FFF2-40B4-BE49-F238E27FC236}">
              <a16:creationId xmlns:a16="http://schemas.microsoft.com/office/drawing/2014/main" xmlns="" id="{20A54E3C-6B14-4CFE-8FF6-5FE374F8C6A7}"/>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455</xdr:row>
      <xdr:rowOff>0</xdr:rowOff>
    </xdr:from>
    <xdr:ext cx="184731" cy="264560"/>
    <xdr:sp macro="" textlink="">
      <xdr:nvSpPr>
        <xdr:cNvPr id="1268" name="PoljeZBesedilom 1267">
          <a:extLst>
            <a:ext uri="{FF2B5EF4-FFF2-40B4-BE49-F238E27FC236}">
              <a16:creationId xmlns:a16="http://schemas.microsoft.com/office/drawing/2014/main" xmlns="" id="{2E023D24-0F97-402B-BC3A-021473641A90}"/>
            </a:ext>
          </a:extLst>
        </xdr:cNvPr>
        <xdr:cNvSpPr txBox="1"/>
      </xdr:nvSpPr>
      <xdr:spPr>
        <a:xfrm>
          <a:off x="5234940" y="17929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69" name="PoljeZBesedilom 1268">
          <a:extLst>
            <a:ext uri="{FF2B5EF4-FFF2-40B4-BE49-F238E27FC236}">
              <a16:creationId xmlns:a16="http://schemas.microsoft.com/office/drawing/2014/main" xmlns="" id="{56B760AA-0197-4BA9-842C-D78D1A54D6A3}"/>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70" name="PoljeZBesedilom 1269">
          <a:extLst>
            <a:ext uri="{FF2B5EF4-FFF2-40B4-BE49-F238E27FC236}">
              <a16:creationId xmlns:a16="http://schemas.microsoft.com/office/drawing/2014/main" xmlns="" id="{22D1B3AC-A170-4C6D-A624-51D411CE1B93}"/>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451</xdr:row>
      <xdr:rowOff>0</xdr:rowOff>
    </xdr:from>
    <xdr:ext cx="184731" cy="264560"/>
    <xdr:sp macro="" textlink="">
      <xdr:nvSpPr>
        <xdr:cNvPr id="1271" name="PoljeZBesedilom 1270">
          <a:extLst>
            <a:ext uri="{FF2B5EF4-FFF2-40B4-BE49-F238E27FC236}">
              <a16:creationId xmlns:a16="http://schemas.microsoft.com/office/drawing/2014/main" xmlns="" id="{3DA223D9-BC9B-42B2-BC9D-A7C655B460B5}"/>
            </a:ext>
          </a:extLst>
        </xdr:cNvPr>
        <xdr:cNvSpPr txBox="1"/>
      </xdr:nvSpPr>
      <xdr:spPr>
        <a:xfrm>
          <a:off x="5234940" y="177134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455</xdr:row>
      <xdr:rowOff>0</xdr:rowOff>
    </xdr:from>
    <xdr:ext cx="184731" cy="264560"/>
    <xdr:sp macro="" textlink="">
      <xdr:nvSpPr>
        <xdr:cNvPr id="1272" name="PoljeZBesedilom 1271">
          <a:extLst>
            <a:ext uri="{FF2B5EF4-FFF2-40B4-BE49-F238E27FC236}">
              <a16:creationId xmlns:a16="http://schemas.microsoft.com/office/drawing/2014/main" xmlns="" id="{B9EDDC08-DF11-4FEB-B2A1-9F32A7C73259}"/>
            </a:ext>
          </a:extLst>
        </xdr:cNvPr>
        <xdr:cNvSpPr txBox="1"/>
      </xdr:nvSpPr>
      <xdr:spPr>
        <a:xfrm>
          <a:off x="5234940" y="17929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455</xdr:row>
      <xdr:rowOff>0</xdr:rowOff>
    </xdr:from>
    <xdr:ext cx="184731" cy="264560"/>
    <xdr:sp macro="" textlink="">
      <xdr:nvSpPr>
        <xdr:cNvPr id="1273" name="PoljeZBesedilom 1272">
          <a:extLst>
            <a:ext uri="{FF2B5EF4-FFF2-40B4-BE49-F238E27FC236}">
              <a16:creationId xmlns:a16="http://schemas.microsoft.com/office/drawing/2014/main" xmlns="" id="{01F5BCE5-112C-4928-A1C7-EDD8299578EB}"/>
            </a:ext>
          </a:extLst>
        </xdr:cNvPr>
        <xdr:cNvSpPr txBox="1"/>
      </xdr:nvSpPr>
      <xdr:spPr>
        <a:xfrm>
          <a:off x="5234940" y="17929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4" name="PoljeZBesedilom 1273">
          <a:extLst>
            <a:ext uri="{FF2B5EF4-FFF2-40B4-BE49-F238E27FC236}">
              <a16:creationId xmlns:a16="http://schemas.microsoft.com/office/drawing/2014/main" xmlns="" id="{5C294231-B08D-4688-A939-666ED0358E5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5" name="PoljeZBesedilom 1274">
          <a:extLst>
            <a:ext uri="{FF2B5EF4-FFF2-40B4-BE49-F238E27FC236}">
              <a16:creationId xmlns:a16="http://schemas.microsoft.com/office/drawing/2014/main" xmlns="" id="{11479425-D815-4EEE-87B9-39040900D868}"/>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6" name="PoljeZBesedilom 1275">
          <a:extLst>
            <a:ext uri="{FF2B5EF4-FFF2-40B4-BE49-F238E27FC236}">
              <a16:creationId xmlns:a16="http://schemas.microsoft.com/office/drawing/2014/main" xmlns="" id="{33211113-BF24-42C5-BC4B-1FB7AC1DD340}"/>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7" name="PoljeZBesedilom 1276">
          <a:extLst>
            <a:ext uri="{FF2B5EF4-FFF2-40B4-BE49-F238E27FC236}">
              <a16:creationId xmlns:a16="http://schemas.microsoft.com/office/drawing/2014/main" xmlns="" id="{078B4DBE-D439-4808-948F-51235155DC27}"/>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8" name="PoljeZBesedilom 1277">
          <a:extLst>
            <a:ext uri="{FF2B5EF4-FFF2-40B4-BE49-F238E27FC236}">
              <a16:creationId xmlns:a16="http://schemas.microsoft.com/office/drawing/2014/main" xmlns="" id="{DC72D277-0AAD-4959-95C1-D96EA41255B0}"/>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79" name="PoljeZBesedilom 1278">
          <a:extLst>
            <a:ext uri="{FF2B5EF4-FFF2-40B4-BE49-F238E27FC236}">
              <a16:creationId xmlns:a16="http://schemas.microsoft.com/office/drawing/2014/main" xmlns="" id="{15F9FE61-B045-40C9-B7F2-9097DF99B35D}"/>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0" name="PoljeZBesedilom 1279">
          <a:extLst>
            <a:ext uri="{FF2B5EF4-FFF2-40B4-BE49-F238E27FC236}">
              <a16:creationId xmlns:a16="http://schemas.microsoft.com/office/drawing/2014/main" xmlns="" id="{D2301A49-5BE3-49A3-8002-360D8BC42150}"/>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1" name="PoljeZBesedilom 1280">
          <a:extLst>
            <a:ext uri="{FF2B5EF4-FFF2-40B4-BE49-F238E27FC236}">
              <a16:creationId xmlns:a16="http://schemas.microsoft.com/office/drawing/2014/main" xmlns="" id="{12FC73D7-DC94-4146-A7EA-79839D596705}"/>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2" name="PoljeZBesedilom 1281">
          <a:extLst>
            <a:ext uri="{FF2B5EF4-FFF2-40B4-BE49-F238E27FC236}">
              <a16:creationId xmlns:a16="http://schemas.microsoft.com/office/drawing/2014/main" xmlns="" id="{D3EB8376-33C3-4E3D-BCBD-45BD9E48A0F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3" name="PoljeZBesedilom 1282">
          <a:extLst>
            <a:ext uri="{FF2B5EF4-FFF2-40B4-BE49-F238E27FC236}">
              <a16:creationId xmlns:a16="http://schemas.microsoft.com/office/drawing/2014/main" xmlns="" id="{21EB989C-6A8D-4A9D-8327-4BD5DF86D8A7}"/>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4" name="PoljeZBesedilom 1283">
          <a:extLst>
            <a:ext uri="{FF2B5EF4-FFF2-40B4-BE49-F238E27FC236}">
              <a16:creationId xmlns:a16="http://schemas.microsoft.com/office/drawing/2014/main" xmlns="" id="{B97D4679-ACAF-4064-93BE-217E612B62B6}"/>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5" name="PoljeZBesedilom 1284">
          <a:extLst>
            <a:ext uri="{FF2B5EF4-FFF2-40B4-BE49-F238E27FC236}">
              <a16:creationId xmlns:a16="http://schemas.microsoft.com/office/drawing/2014/main" xmlns="" id="{EC424D48-1A3D-4D51-91C9-3A96E79B46CF}"/>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6" name="PoljeZBesedilom 1285">
          <a:extLst>
            <a:ext uri="{FF2B5EF4-FFF2-40B4-BE49-F238E27FC236}">
              <a16:creationId xmlns:a16="http://schemas.microsoft.com/office/drawing/2014/main" xmlns="" id="{52CED1F9-23FB-4FC7-90B0-5281CC13905C}"/>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456</xdr:row>
      <xdr:rowOff>0</xdr:rowOff>
    </xdr:from>
    <xdr:ext cx="184731" cy="264560"/>
    <xdr:sp macro="" textlink="">
      <xdr:nvSpPr>
        <xdr:cNvPr id="1287" name="PoljeZBesedilom 1286">
          <a:extLst>
            <a:ext uri="{FF2B5EF4-FFF2-40B4-BE49-F238E27FC236}">
              <a16:creationId xmlns:a16="http://schemas.microsoft.com/office/drawing/2014/main" xmlns="" id="{06FAB9F6-E1D8-47C5-A460-8803AA1BCD89}"/>
            </a:ext>
          </a:extLst>
        </xdr:cNvPr>
        <xdr:cNvSpPr txBox="1"/>
      </xdr:nvSpPr>
      <xdr:spPr>
        <a:xfrm>
          <a:off x="5234940" y="179481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487</xdr:row>
      <xdr:rowOff>0</xdr:rowOff>
    </xdr:from>
    <xdr:ext cx="184731" cy="264560"/>
    <xdr:sp macro="" textlink="">
      <xdr:nvSpPr>
        <xdr:cNvPr id="1288" name="PoljeZBesedilom 1287">
          <a:extLst>
            <a:ext uri="{FF2B5EF4-FFF2-40B4-BE49-F238E27FC236}">
              <a16:creationId xmlns:a16="http://schemas.microsoft.com/office/drawing/2014/main" xmlns="" id="{74337DF9-CD8A-42C3-9579-1A1FFE3F5ED0}"/>
            </a:ext>
          </a:extLst>
        </xdr:cNvPr>
        <xdr:cNvSpPr txBox="1"/>
      </xdr:nvSpPr>
      <xdr:spPr>
        <a:xfrm>
          <a:off x="5234940" y="1906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487</xdr:row>
      <xdr:rowOff>0</xdr:rowOff>
    </xdr:from>
    <xdr:ext cx="184731" cy="264560"/>
    <xdr:sp macro="" textlink="">
      <xdr:nvSpPr>
        <xdr:cNvPr id="1289" name="PoljeZBesedilom 1288">
          <a:extLst>
            <a:ext uri="{FF2B5EF4-FFF2-40B4-BE49-F238E27FC236}">
              <a16:creationId xmlns:a16="http://schemas.microsoft.com/office/drawing/2014/main" xmlns="" id="{AB2EEAC7-CC64-4556-A9B1-C8ADDF1AB1F4}"/>
            </a:ext>
          </a:extLst>
        </xdr:cNvPr>
        <xdr:cNvSpPr txBox="1"/>
      </xdr:nvSpPr>
      <xdr:spPr>
        <a:xfrm>
          <a:off x="5234940" y="1906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487</xdr:row>
      <xdr:rowOff>0</xdr:rowOff>
    </xdr:from>
    <xdr:ext cx="184731" cy="264560"/>
    <xdr:sp macro="" textlink="">
      <xdr:nvSpPr>
        <xdr:cNvPr id="1290" name="PoljeZBesedilom 1289">
          <a:extLst>
            <a:ext uri="{FF2B5EF4-FFF2-40B4-BE49-F238E27FC236}">
              <a16:creationId xmlns:a16="http://schemas.microsoft.com/office/drawing/2014/main" xmlns="" id="{8151EC87-8AED-46EA-BDDC-D93A91DA3F9C}"/>
            </a:ext>
          </a:extLst>
        </xdr:cNvPr>
        <xdr:cNvSpPr txBox="1"/>
      </xdr:nvSpPr>
      <xdr:spPr>
        <a:xfrm>
          <a:off x="5234940" y="1906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513</xdr:row>
      <xdr:rowOff>0</xdr:rowOff>
    </xdr:from>
    <xdr:ext cx="184731" cy="264560"/>
    <xdr:sp macro="" textlink="">
      <xdr:nvSpPr>
        <xdr:cNvPr id="1291" name="PoljeZBesedilom 1290">
          <a:extLst>
            <a:ext uri="{FF2B5EF4-FFF2-40B4-BE49-F238E27FC236}">
              <a16:creationId xmlns:a16="http://schemas.microsoft.com/office/drawing/2014/main" xmlns="" id="{9186CEF8-B211-4DC5-90A8-C035BC9FCA08}"/>
            </a:ext>
          </a:extLst>
        </xdr:cNvPr>
        <xdr:cNvSpPr txBox="1"/>
      </xdr:nvSpPr>
      <xdr:spPr>
        <a:xfrm>
          <a:off x="5234940" y="2001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513</xdr:row>
      <xdr:rowOff>0</xdr:rowOff>
    </xdr:from>
    <xdr:ext cx="184731" cy="264560"/>
    <xdr:sp macro="" textlink="">
      <xdr:nvSpPr>
        <xdr:cNvPr id="1292" name="PoljeZBesedilom 1291">
          <a:extLst>
            <a:ext uri="{FF2B5EF4-FFF2-40B4-BE49-F238E27FC236}">
              <a16:creationId xmlns:a16="http://schemas.microsoft.com/office/drawing/2014/main" xmlns="" id="{5DE6A177-4ED7-425F-8C0F-7D176725E856}"/>
            </a:ext>
          </a:extLst>
        </xdr:cNvPr>
        <xdr:cNvSpPr txBox="1"/>
      </xdr:nvSpPr>
      <xdr:spPr>
        <a:xfrm>
          <a:off x="5234940" y="2001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513</xdr:row>
      <xdr:rowOff>0</xdr:rowOff>
    </xdr:from>
    <xdr:ext cx="184731" cy="264560"/>
    <xdr:sp macro="" textlink="">
      <xdr:nvSpPr>
        <xdr:cNvPr id="1293" name="PoljeZBesedilom 1292">
          <a:extLst>
            <a:ext uri="{FF2B5EF4-FFF2-40B4-BE49-F238E27FC236}">
              <a16:creationId xmlns:a16="http://schemas.microsoft.com/office/drawing/2014/main" xmlns="" id="{0550905C-03B0-4A50-9FFE-D234E9D423FE}"/>
            </a:ext>
          </a:extLst>
        </xdr:cNvPr>
        <xdr:cNvSpPr txBox="1"/>
      </xdr:nvSpPr>
      <xdr:spPr>
        <a:xfrm>
          <a:off x="5234940" y="2001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4" name="PoljeZBesedilom 1293">
          <a:extLst>
            <a:ext uri="{FF2B5EF4-FFF2-40B4-BE49-F238E27FC236}">
              <a16:creationId xmlns:a16="http://schemas.microsoft.com/office/drawing/2014/main" xmlns="" id="{6422919D-CFC1-41DB-BD5C-4A96B69BEE9B}"/>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5" name="PoljeZBesedilom 1294">
          <a:extLst>
            <a:ext uri="{FF2B5EF4-FFF2-40B4-BE49-F238E27FC236}">
              <a16:creationId xmlns:a16="http://schemas.microsoft.com/office/drawing/2014/main" xmlns="" id="{B18E89A9-DE48-4BFA-9BA1-1D56F6F4403A}"/>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6" name="PoljeZBesedilom 1295">
          <a:extLst>
            <a:ext uri="{FF2B5EF4-FFF2-40B4-BE49-F238E27FC236}">
              <a16:creationId xmlns:a16="http://schemas.microsoft.com/office/drawing/2014/main" xmlns="" id="{6728EEA5-EA52-44F8-AE14-A8C5D308D953}"/>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7" name="PoljeZBesedilom 1296">
          <a:extLst>
            <a:ext uri="{FF2B5EF4-FFF2-40B4-BE49-F238E27FC236}">
              <a16:creationId xmlns:a16="http://schemas.microsoft.com/office/drawing/2014/main" xmlns="" id="{293F76DB-A708-4BBC-B3F7-57D5CF806687}"/>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8" name="PoljeZBesedilom 1297">
          <a:extLst>
            <a:ext uri="{FF2B5EF4-FFF2-40B4-BE49-F238E27FC236}">
              <a16:creationId xmlns:a16="http://schemas.microsoft.com/office/drawing/2014/main" xmlns="" id="{2A2F0ECB-3BCD-4F2F-BE94-EDE6BE459D6F}"/>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299" name="PoljeZBesedilom 1298">
          <a:extLst>
            <a:ext uri="{FF2B5EF4-FFF2-40B4-BE49-F238E27FC236}">
              <a16:creationId xmlns:a16="http://schemas.microsoft.com/office/drawing/2014/main" xmlns="" id="{1F35D2E7-CA42-470C-87C4-B0069D3D4FFE}"/>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0" name="PoljeZBesedilom 1299">
          <a:extLst>
            <a:ext uri="{FF2B5EF4-FFF2-40B4-BE49-F238E27FC236}">
              <a16:creationId xmlns:a16="http://schemas.microsoft.com/office/drawing/2014/main" xmlns="" id="{7CC34E5B-A262-4086-B511-26B2A5FF536B}"/>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1" name="PoljeZBesedilom 1300">
          <a:extLst>
            <a:ext uri="{FF2B5EF4-FFF2-40B4-BE49-F238E27FC236}">
              <a16:creationId xmlns:a16="http://schemas.microsoft.com/office/drawing/2014/main" xmlns="" id="{D8E70E9D-D59B-417D-9E9A-1AF39EE21101}"/>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2" name="PoljeZBesedilom 1301">
          <a:extLst>
            <a:ext uri="{FF2B5EF4-FFF2-40B4-BE49-F238E27FC236}">
              <a16:creationId xmlns:a16="http://schemas.microsoft.com/office/drawing/2014/main" xmlns="" id="{074E018A-0F9C-4A59-ABD8-6052A3525589}"/>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3" name="PoljeZBesedilom 1302">
          <a:extLst>
            <a:ext uri="{FF2B5EF4-FFF2-40B4-BE49-F238E27FC236}">
              <a16:creationId xmlns:a16="http://schemas.microsoft.com/office/drawing/2014/main" xmlns="" id="{2C8880F4-A199-4F3A-825B-A55C4111CA65}"/>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4" name="PoljeZBesedilom 1303">
          <a:extLst>
            <a:ext uri="{FF2B5EF4-FFF2-40B4-BE49-F238E27FC236}">
              <a16:creationId xmlns:a16="http://schemas.microsoft.com/office/drawing/2014/main" xmlns="" id="{B4FA5F70-0FBD-4855-A2FE-20C6BD7DAC34}"/>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5" name="PoljeZBesedilom 1304">
          <a:extLst>
            <a:ext uri="{FF2B5EF4-FFF2-40B4-BE49-F238E27FC236}">
              <a16:creationId xmlns:a16="http://schemas.microsoft.com/office/drawing/2014/main" xmlns="" id="{79E8590A-044C-40E9-81D7-82ABF965AAC9}"/>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6" name="PoljeZBesedilom 1305">
          <a:extLst>
            <a:ext uri="{FF2B5EF4-FFF2-40B4-BE49-F238E27FC236}">
              <a16:creationId xmlns:a16="http://schemas.microsoft.com/office/drawing/2014/main" xmlns="" id="{3B25771E-5782-4179-8E3D-1AC44CD9AACF}"/>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491</xdr:row>
      <xdr:rowOff>0</xdr:rowOff>
    </xdr:from>
    <xdr:ext cx="184731" cy="264560"/>
    <xdr:sp macro="" textlink="">
      <xdr:nvSpPr>
        <xdr:cNvPr id="1307" name="PoljeZBesedilom 1306">
          <a:extLst>
            <a:ext uri="{FF2B5EF4-FFF2-40B4-BE49-F238E27FC236}">
              <a16:creationId xmlns:a16="http://schemas.microsoft.com/office/drawing/2014/main" xmlns="" id="{5DDF0222-1353-4F39-AB41-1E09E547D89F}"/>
            </a:ext>
          </a:extLst>
        </xdr:cNvPr>
        <xdr:cNvSpPr txBox="1"/>
      </xdr:nvSpPr>
      <xdr:spPr>
        <a:xfrm>
          <a:off x="5234940" y="19274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08" name="PoljeZBesedilom 1307">
          <a:extLst>
            <a:ext uri="{FF2B5EF4-FFF2-40B4-BE49-F238E27FC236}">
              <a16:creationId xmlns:a16="http://schemas.microsoft.com/office/drawing/2014/main" xmlns="" id="{B7457AEF-1575-49B1-A21B-4317D8E7CF5A}"/>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09" name="PoljeZBesedilom 1308">
          <a:extLst>
            <a:ext uri="{FF2B5EF4-FFF2-40B4-BE49-F238E27FC236}">
              <a16:creationId xmlns:a16="http://schemas.microsoft.com/office/drawing/2014/main" xmlns="" id="{2912032E-FE6C-4FC9-A1D6-EE4B4E08EE38}"/>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0" name="PoljeZBesedilom 1309">
          <a:extLst>
            <a:ext uri="{FF2B5EF4-FFF2-40B4-BE49-F238E27FC236}">
              <a16:creationId xmlns:a16="http://schemas.microsoft.com/office/drawing/2014/main" xmlns="" id="{48A3E66A-5305-464C-B0E9-63B4BE372B05}"/>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1" name="PoljeZBesedilom 1310">
          <a:extLst>
            <a:ext uri="{FF2B5EF4-FFF2-40B4-BE49-F238E27FC236}">
              <a16:creationId xmlns:a16="http://schemas.microsoft.com/office/drawing/2014/main" xmlns="" id="{C556C53D-D5D1-48CA-840D-998826705423}"/>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2" name="PoljeZBesedilom 1311">
          <a:extLst>
            <a:ext uri="{FF2B5EF4-FFF2-40B4-BE49-F238E27FC236}">
              <a16:creationId xmlns:a16="http://schemas.microsoft.com/office/drawing/2014/main" xmlns="" id="{3DDC2DAF-54DA-4DD2-B60F-A9B4E9BDD104}"/>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3" name="PoljeZBesedilom 1312">
          <a:extLst>
            <a:ext uri="{FF2B5EF4-FFF2-40B4-BE49-F238E27FC236}">
              <a16:creationId xmlns:a16="http://schemas.microsoft.com/office/drawing/2014/main" xmlns="" id="{5E2DB68A-D7DD-4E5B-B82E-F710079C40BE}"/>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4" name="PoljeZBesedilom 1313">
          <a:extLst>
            <a:ext uri="{FF2B5EF4-FFF2-40B4-BE49-F238E27FC236}">
              <a16:creationId xmlns:a16="http://schemas.microsoft.com/office/drawing/2014/main" xmlns="" id="{12E154C7-95B6-41F1-99C5-8F6F40B2019B}"/>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5" name="PoljeZBesedilom 1314">
          <a:extLst>
            <a:ext uri="{FF2B5EF4-FFF2-40B4-BE49-F238E27FC236}">
              <a16:creationId xmlns:a16="http://schemas.microsoft.com/office/drawing/2014/main" xmlns="" id="{142CE20B-EBD9-4A4A-BC6B-FDB4E72971CB}"/>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6" name="PoljeZBesedilom 1315">
          <a:extLst>
            <a:ext uri="{FF2B5EF4-FFF2-40B4-BE49-F238E27FC236}">
              <a16:creationId xmlns:a16="http://schemas.microsoft.com/office/drawing/2014/main" xmlns="" id="{FCC929DC-FE67-4849-BA4C-F8A25522E538}"/>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679</xdr:row>
      <xdr:rowOff>0</xdr:rowOff>
    </xdr:from>
    <xdr:ext cx="184731" cy="264560"/>
    <xdr:sp macro="" textlink="">
      <xdr:nvSpPr>
        <xdr:cNvPr id="1317" name="PoljeZBesedilom 1316">
          <a:extLst>
            <a:ext uri="{FF2B5EF4-FFF2-40B4-BE49-F238E27FC236}">
              <a16:creationId xmlns:a16="http://schemas.microsoft.com/office/drawing/2014/main" xmlns="" id="{59CB8710-ED4F-4CCE-98F4-5C94B16F8F03}"/>
            </a:ext>
          </a:extLst>
        </xdr:cNvPr>
        <xdr:cNvSpPr txBox="1"/>
      </xdr:nvSpPr>
      <xdr:spPr>
        <a:xfrm>
          <a:off x="5234940" y="2580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724</xdr:row>
      <xdr:rowOff>0</xdr:rowOff>
    </xdr:from>
    <xdr:ext cx="184731" cy="264560"/>
    <xdr:sp macro="" textlink="">
      <xdr:nvSpPr>
        <xdr:cNvPr id="1318" name="PoljeZBesedilom 1317">
          <a:extLst>
            <a:ext uri="{FF2B5EF4-FFF2-40B4-BE49-F238E27FC236}">
              <a16:creationId xmlns:a16="http://schemas.microsoft.com/office/drawing/2014/main" xmlns="" id="{FBACFEAB-F214-42E8-9651-C8B4F2C58E29}"/>
            </a:ext>
          </a:extLst>
        </xdr:cNvPr>
        <xdr:cNvSpPr txBox="1"/>
      </xdr:nvSpPr>
      <xdr:spPr>
        <a:xfrm>
          <a:off x="5234940" y="271698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724</xdr:row>
      <xdr:rowOff>0</xdr:rowOff>
    </xdr:from>
    <xdr:ext cx="184731" cy="264560"/>
    <xdr:sp macro="" textlink="">
      <xdr:nvSpPr>
        <xdr:cNvPr id="1319" name="PoljeZBesedilom 1318">
          <a:extLst>
            <a:ext uri="{FF2B5EF4-FFF2-40B4-BE49-F238E27FC236}">
              <a16:creationId xmlns:a16="http://schemas.microsoft.com/office/drawing/2014/main" xmlns="" id="{6F545ECC-758F-4FB2-93AD-865017326CFA}"/>
            </a:ext>
          </a:extLst>
        </xdr:cNvPr>
        <xdr:cNvSpPr txBox="1"/>
      </xdr:nvSpPr>
      <xdr:spPr>
        <a:xfrm>
          <a:off x="5234940" y="271698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724</xdr:row>
      <xdr:rowOff>0</xdr:rowOff>
    </xdr:from>
    <xdr:ext cx="184731" cy="264560"/>
    <xdr:sp macro="" textlink="">
      <xdr:nvSpPr>
        <xdr:cNvPr id="1320" name="PoljeZBesedilom 1319">
          <a:extLst>
            <a:ext uri="{FF2B5EF4-FFF2-40B4-BE49-F238E27FC236}">
              <a16:creationId xmlns:a16="http://schemas.microsoft.com/office/drawing/2014/main" xmlns="" id="{AE058C65-FD32-461D-BE2F-048FEF4A7D52}"/>
            </a:ext>
          </a:extLst>
        </xdr:cNvPr>
        <xdr:cNvSpPr txBox="1"/>
      </xdr:nvSpPr>
      <xdr:spPr>
        <a:xfrm>
          <a:off x="5234940" y="271698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724</xdr:row>
      <xdr:rowOff>0</xdr:rowOff>
    </xdr:from>
    <xdr:ext cx="184731" cy="264560"/>
    <xdr:sp macro="" textlink="">
      <xdr:nvSpPr>
        <xdr:cNvPr id="1321" name="PoljeZBesedilom 1320">
          <a:extLst>
            <a:ext uri="{FF2B5EF4-FFF2-40B4-BE49-F238E27FC236}">
              <a16:creationId xmlns:a16="http://schemas.microsoft.com/office/drawing/2014/main" xmlns="" id="{1C8ED2AF-CB34-45BF-B610-A3732FF40729}"/>
            </a:ext>
          </a:extLst>
        </xdr:cNvPr>
        <xdr:cNvSpPr txBox="1"/>
      </xdr:nvSpPr>
      <xdr:spPr>
        <a:xfrm>
          <a:off x="5234940" y="271698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2" name="PoljeZBesedilom 1321">
          <a:extLst>
            <a:ext uri="{FF2B5EF4-FFF2-40B4-BE49-F238E27FC236}">
              <a16:creationId xmlns:a16="http://schemas.microsoft.com/office/drawing/2014/main" xmlns="" id="{27A9BE59-79C4-4C6B-BB16-C93E7A7F4616}"/>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3" name="PoljeZBesedilom 1322">
          <a:extLst>
            <a:ext uri="{FF2B5EF4-FFF2-40B4-BE49-F238E27FC236}">
              <a16:creationId xmlns:a16="http://schemas.microsoft.com/office/drawing/2014/main" xmlns="" id="{D2C2DABB-AB9A-4472-BBDE-EDCBA2A4369B}"/>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4" name="PoljeZBesedilom 1323">
          <a:extLst>
            <a:ext uri="{FF2B5EF4-FFF2-40B4-BE49-F238E27FC236}">
              <a16:creationId xmlns:a16="http://schemas.microsoft.com/office/drawing/2014/main" xmlns="" id="{ED8688E8-9ECA-406E-B912-80CAEDFD1A59}"/>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5" name="PoljeZBesedilom 1324">
          <a:extLst>
            <a:ext uri="{FF2B5EF4-FFF2-40B4-BE49-F238E27FC236}">
              <a16:creationId xmlns:a16="http://schemas.microsoft.com/office/drawing/2014/main" xmlns="" id="{0CED45FD-0726-4003-9260-F4A7F63495CE}"/>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6" name="PoljeZBesedilom 1325">
          <a:extLst>
            <a:ext uri="{FF2B5EF4-FFF2-40B4-BE49-F238E27FC236}">
              <a16:creationId xmlns:a16="http://schemas.microsoft.com/office/drawing/2014/main" xmlns="" id="{A3A894AD-4748-410A-86A6-01AEDC068322}"/>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7" name="PoljeZBesedilom 1326">
          <a:extLst>
            <a:ext uri="{FF2B5EF4-FFF2-40B4-BE49-F238E27FC236}">
              <a16:creationId xmlns:a16="http://schemas.microsoft.com/office/drawing/2014/main" xmlns="" id="{49E63DF7-6BDD-4CD1-B309-321475AD18A8}"/>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8" name="PoljeZBesedilom 1327">
          <a:extLst>
            <a:ext uri="{FF2B5EF4-FFF2-40B4-BE49-F238E27FC236}">
              <a16:creationId xmlns:a16="http://schemas.microsoft.com/office/drawing/2014/main" xmlns="" id="{C10A4ABA-1BAA-49A8-A286-DD387D2690CB}"/>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29" name="PoljeZBesedilom 1328">
          <a:extLst>
            <a:ext uri="{FF2B5EF4-FFF2-40B4-BE49-F238E27FC236}">
              <a16:creationId xmlns:a16="http://schemas.microsoft.com/office/drawing/2014/main" xmlns="" id="{AED4D771-BCB3-443B-8919-734E227C9379}"/>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0" name="PoljeZBesedilom 1329">
          <a:extLst>
            <a:ext uri="{FF2B5EF4-FFF2-40B4-BE49-F238E27FC236}">
              <a16:creationId xmlns:a16="http://schemas.microsoft.com/office/drawing/2014/main" xmlns="" id="{C5F37977-6BB0-419C-8115-9B6A521CE806}"/>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1" name="PoljeZBesedilom 1330">
          <a:extLst>
            <a:ext uri="{FF2B5EF4-FFF2-40B4-BE49-F238E27FC236}">
              <a16:creationId xmlns:a16="http://schemas.microsoft.com/office/drawing/2014/main" xmlns="" id="{EAE52FAD-D30E-42DF-AD3E-EF2A569E9E74}"/>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2" name="PoljeZBesedilom 1331">
          <a:extLst>
            <a:ext uri="{FF2B5EF4-FFF2-40B4-BE49-F238E27FC236}">
              <a16:creationId xmlns:a16="http://schemas.microsoft.com/office/drawing/2014/main" xmlns="" id="{C23B613A-BBCB-4D62-9F74-0E0A75175550}"/>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3" name="PoljeZBesedilom 1332">
          <a:extLst>
            <a:ext uri="{FF2B5EF4-FFF2-40B4-BE49-F238E27FC236}">
              <a16:creationId xmlns:a16="http://schemas.microsoft.com/office/drawing/2014/main" xmlns="" id="{55E42FC9-69B2-4B1C-8CD0-04D41DFA63A7}"/>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4" name="PoljeZBesedilom 1333">
          <a:extLst>
            <a:ext uri="{FF2B5EF4-FFF2-40B4-BE49-F238E27FC236}">
              <a16:creationId xmlns:a16="http://schemas.microsoft.com/office/drawing/2014/main" xmlns="" id="{134B4F4E-44E3-4B2D-A50F-EFB76B84733C}"/>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489</xdr:row>
      <xdr:rowOff>0</xdr:rowOff>
    </xdr:from>
    <xdr:ext cx="184731" cy="264560"/>
    <xdr:sp macro="" textlink="">
      <xdr:nvSpPr>
        <xdr:cNvPr id="1335" name="PoljeZBesedilom 1334">
          <a:extLst>
            <a:ext uri="{FF2B5EF4-FFF2-40B4-BE49-F238E27FC236}">
              <a16:creationId xmlns:a16="http://schemas.microsoft.com/office/drawing/2014/main" xmlns="" id="{52588C30-943F-48E3-A921-0EFC26E738D6}"/>
            </a:ext>
          </a:extLst>
        </xdr:cNvPr>
        <xdr:cNvSpPr txBox="1"/>
      </xdr:nvSpPr>
      <xdr:spPr>
        <a:xfrm>
          <a:off x="5234940" y="1915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339</xdr:row>
      <xdr:rowOff>0</xdr:rowOff>
    </xdr:from>
    <xdr:ext cx="184731" cy="264560"/>
    <xdr:sp macro="" textlink="">
      <xdr:nvSpPr>
        <xdr:cNvPr id="1336" name="PoljeZBesedilom 1335">
          <a:extLst>
            <a:ext uri="{FF2B5EF4-FFF2-40B4-BE49-F238E27FC236}">
              <a16:creationId xmlns:a16="http://schemas.microsoft.com/office/drawing/2014/main" xmlns="" id="{34BEB92B-E259-491A-B5F1-8A080561EE7B}"/>
            </a:ext>
          </a:extLst>
        </xdr:cNvPr>
        <xdr:cNvSpPr txBox="1"/>
      </xdr:nvSpPr>
      <xdr:spPr>
        <a:xfrm>
          <a:off x="5234940" y="11827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339</xdr:row>
      <xdr:rowOff>0</xdr:rowOff>
    </xdr:from>
    <xdr:ext cx="184731" cy="264560"/>
    <xdr:sp macro="" textlink="">
      <xdr:nvSpPr>
        <xdr:cNvPr id="1337" name="PoljeZBesedilom 1336">
          <a:extLst>
            <a:ext uri="{FF2B5EF4-FFF2-40B4-BE49-F238E27FC236}">
              <a16:creationId xmlns:a16="http://schemas.microsoft.com/office/drawing/2014/main" xmlns="" id="{93E68788-1D7B-4F5D-9905-064BBFF461F5}"/>
            </a:ext>
          </a:extLst>
        </xdr:cNvPr>
        <xdr:cNvSpPr txBox="1"/>
      </xdr:nvSpPr>
      <xdr:spPr>
        <a:xfrm>
          <a:off x="5234940" y="11827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339</xdr:row>
      <xdr:rowOff>0</xdr:rowOff>
    </xdr:from>
    <xdr:ext cx="184731" cy="264560"/>
    <xdr:sp macro="" textlink="">
      <xdr:nvSpPr>
        <xdr:cNvPr id="1338" name="PoljeZBesedilom 1337">
          <a:extLst>
            <a:ext uri="{FF2B5EF4-FFF2-40B4-BE49-F238E27FC236}">
              <a16:creationId xmlns:a16="http://schemas.microsoft.com/office/drawing/2014/main" xmlns="" id="{0FAFEB9C-5C22-46F8-ADE9-5F1584AB7BBB}"/>
            </a:ext>
          </a:extLst>
        </xdr:cNvPr>
        <xdr:cNvSpPr txBox="1"/>
      </xdr:nvSpPr>
      <xdr:spPr>
        <a:xfrm>
          <a:off x="5234940" y="11827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339</xdr:row>
      <xdr:rowOff>0</xdr:rowOff>
    </xdr:from>
    <xdr:ext cx="184731" cy="264560"/>
    <xdr:sp macro="" textlink="">
      <xdr:nvSpPr>
        <xdr:cNvPr id="1339" name="PoljeZBesedilom 1338">
          <a:extLst>
            <a:ext uri="{FF2B5EF4-FFF2-40B4-BE49-F238E27FC236}">
              <a16:creationId xmlns:a16="http://schemas.microsoft.com/office/drawing/2014/main" xmlns="" id="{95253EE0-890E-408E-BC3E-AB7E89DE57EE}"/>
            </a:ext>
          </a:extLst>
        </xdr:cNvPr>
        <xdr:cNvSpPr txBox="1"/>
      </xdr:nvSpPr>
      <xdr:spPr>
        <a:xfrm>
          <a:off x="5234940" y="118277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0" name="PoljeZBesedilom 1339">
          <a:extLst>
            <a:ext uri="{FF2B5EF4-FFF2-40B4-BE49-F238E27FC236}">
              <a16:creationId xmlns:a16="http://schemas.microsoft.com/office/drawing/2014/main" xmlns="" id="{2A211BA0-BFF4-411D-B992-530007009D88}"/>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1" name="PoljeZBesedilom 1340">
          <a:extLst>
            <a:ext uri="{FF2B5EF4-FFF2-40B4-BE49-F238E27FC236}">
              <a16:creationId xmlns:a16="http://schemas.microsoft.com/office/drawing/2014/main" xmlns="" id="{9929B35B-DCF4-42CE-BC35-9C4D6DB5DED4}"/>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2" name="PoljeZBesedilom 1341">
          <a:extLst>
            <a:ext uri="{FF2B5EF4-FFF2-40B4-BE49-F238E27FC236}">
              <a16:creationId xmlns:a16="http://schemas.microsoft.com/office/drawing/2014/main" xmlns="" id="{564C4ABC-B45C-486A-97D5-8612C0FBD55E}"/>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3" name="PoljeZBesedilom 1342">
          <a:extLst>
            <a:ext uri="{FF2B5EF4-FFF2-40B4-BE49-F238E27FC236}">
              <a16:creationId xmlns:a16="http://schemas.microsoft.com/office/drawing/2014/main" xmlns="" id="{F50DA617-DC95-4CD6-9AEF-AC033D6FEBD2}"/>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4" name="PoljeZBesedilom 1343">
          <a:extLst>
            <a:ext uri="{FF2B5EF4-FFF2-40B4-BE49-F238E27FC236}">
              <a16:creationId xmlns:a16="http://schemas.microsoft.com/office/drawing/2014/main" xmlns="" id="{435A950E-1F25-4B57-B073-11C9AE57ABE2}"/>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5" name="PoljeZBesedilom 1344">
          <a:extLst>
            <a:ext uri="{FF2B5EF4-FFF2-40B4-BE49-F238E27FC236}">
              <a16:creationId xmlns:a16="http://schemas.microsoft.com/office/drawing/2014/main" xmlns="" id="{D4A15E49-1EC1-470B-9922-739DE2142FB4}"/>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6" name="PoljeZBesedilom 1345">
          <a:extLst>
            <a:ext uri="{FF2B5EF4-FFF2-40B4-BE49-F238E27FC236}">
              <a16:creationId xmlns:a16="http://schemas.microsoft.com/office/drawing/2014/main" xmlns="" id="{A60896D3-79D4-4636-B0CE-8C0FAAE13AB8}"/>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371</xdr:row>
      <xdr:rowOff>0</xdr:rowOff>
    </xdr:from>
    <xdr:ext cx="184731" cy="264560"/>
    <xdr:sp macro="" textlink="">
      <xdr:nvSpPr>
        <xdr:cNvPr id="1347" name="PoljeZBesedilom 1346">
          <a:extLst>
            <a:ext uri="{FF2B5EF4-FFF2-40B4-BE49-F238E27FC236}">
              <a16:creationId xmlns:a16="http://schemas.microsoft.com/office/drawing/2014/main" xmlns="" id="{32426729-706F-431F-A315-56987FCCBACE}"/>
            </a:ext>
          </a:extLst>
        </xdr:cNvPr>
        <xdr:cNvSpPr txBox="1"/>
      </xdr:nvSpPr>
      <xdr:spPr>
        <a:xfrm>
          <a:off x="5234940" y="138615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48" name="PoljeZBesedilom 1347">
          <a:extLst>
            <a:ext uri="{FF2B5EF4-FFF2-40B4-BE49-F238E27FC236}">
              <a16:creationId xmlns:a16="http://schemas.microsoft.com/office/drawing/2014/main" xmlns="" id="{C0648941-4265-47E5-B6B9-4EACB1274F2A}"/>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49" name="PoljeZBesedilom 1348">
          <a:extLst>
            <a:ext uri="{FF2B5EF4-FFF2-40B4-BE49-F238E27FC236}">
              <a16:creationId xmlns:a16="http://schemas.microsoft.com/office/drawing/2014/main" xmlns="" id="{28056FCE-64C5-47B2-9C2B-14613ABD7F06}"/>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0" name="PoljeZBesedilom 1349">
          <a:extLst>
            <a:ext uri="{FF2B5EF4-FFF2-40B4-BE49-F238E27FC236}">
              <a16:creationId xmlns:a16="http://schemas.microsoft.com/office/drawing/2014/main" xmlns="" id="{FFA6546B-AA68-49A4-B5C5-ABB3E9F2F255}"/>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1" name="PoljeZBesedilom 1350">
          <a:extLst>
            <a:ext uri="{FF2B5EF4-FFF2-40B4-BE49-F238E27FC236}">
              <a16:creationId xmlns:a16="http://schemas.microsoft.com/office/drawing/2014/main" xmlns="" id="{3E504DC9-85CA-4FC1-8DA4-E48077386F09}"/>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2" name="PoljeZBesedilom 1351">
          <a:extLst>
            <a:ext uri="{FF2B5EF4-FFF2-40B4-BE49-F238E27FC236}">
              <a16:creationId xmlns:a16="http://schemas.microsoft.com/office/drawing/2014/main" xmlns="" id="{58819488-9BE9-4ACA-8012-9B92D7FEDCA5}"/>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3" name="PoljeZBesedilom 1352">
          <a:extLst>
            <a:ext uri="{FF2B5EF4-FFF2-40B4-BE49-F238E27FC236}">
              <a16:creationId xmlns:a16="http://schemas.microsoft.com/office/drawing/2014/main" xmlns="" id="{F49DC723-5348-4044-8002-ACE36B091C06}"/>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4" name="PoljeZBesedilom 1353">
          <a:extLst>
            <a:ext uri="{FF2B5EF4-FFF2-40B4-BE49-F238E27FC236}">
              <a16:creationId xmlns:a16="http://schemas.microsoft.com/office/drawing/2014/main" xmlns="" id="{6CEFCE8C-0528-492F-A2BD-E989E416E36A}"/>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5" name="PoljeZBesedilom 1354">
          <a:extLst>
            <a:ext uri="{FF2B5EF4-FFF2-40B4-BE49-F238E27FC236}">
              <a16:creationId xmlns:a16="http://schemas.microsoft.com/office/drawing/2014/main" xmlns="" id="{8A1D309B-5944-4344-92EF-B391B2EEEBC3}"/>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6" name="PoljeZBesedilom 1355">
          <a:extLst>
            <a:ext uri="{FF2B5EF4-FFF2-40B4-BE49-F238E27FC236}">
              <a16:creationId xmlns:a16="http://schemas.microsoft.com/office/drawing/2014/main" xmlns="" id="{0E20DBDF-E460-4380-9951-D98F1BA7EB85}"/>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7" name="PoljeZBesedilom 1356">
          <a:extLst>
            <a:ext uri="{FF2B5EF4-FFF2-40B4-BE49-F238E27FC236}">
              <a16:creationId xmlns:a16="http://schemas.microsoft.com/office/drawing/2014/main" xmlns="" id="{62E4A8CC-F01B-46C4-8910-E9B85596B550}"/>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414</xdr:row>
      <xdr:rowOff>0</xdr:rowOff>
    </xdr:from>
    <xdr:ext cx="184731" cy="264560"/>
    <xdr:sp macro="" textlink="">
      <xdr:nvSpPr>
        <xdr:cNvPr id="1358" name="PoljeZBesedilom 1357">
          <a:extLst>
            <a:ext uri="{FF2B5EF4-FFF2-40B4-BE49-F238E27FC236}">
              <a16:creationId xmlns:a16="http://schemas.microsoft.com/office/drawing/2014/main" xmlns="" id="{DDDBA951-2FF0-424A-A1C5-D3E1AC66A88D}"/>
            </a:ext>
          </a:extLst>
        </xdr:cNvPr>
        <xdr:cNvSpPr txBox="1"/>
      </xdr:nvSpPr>
      <xdr:spPr>
        <a:xfrm>
          <a:off x="5234940" y="16377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1359" name="PoljeZBesedilom 1358">
          <a:extLst>
            <a:ext uri="{FF2B5EF4-FFF2-40B4-BE49-F238E27FC236}">
              <a16:creationId xmlns:a16="http://schemas.microsoft.com/office/drawing/2014/main" xmlns="" id="{D21E432D-A9E5-4AA5-99F8-E70D5E081C63}"/>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1360" name="PoljeZBesedilom 1359">
          <a:extLst>
            <a:ext uri="{FF2B5EF4-FFF2-40B4-BE49-F238E27FC236}">
              <a16:creationId xmlns:a16="http://schemas.microsoft.com/office/drawing/2014/main" xmlns="" id="{DCA594C4-CBF0-4D1E-B83B-FF1B51645ED0}"/>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1361" name="PoljeZBesedilom 1360">
          <a:extLst>
            <a:ext uri="{FF2B5EF4-FFF2-40B4-BE49-F238E27FC236}">
              <a16:creationId xmlns:a16="http://schemas.microsoft.com/office/drawing/2014/main" xmlns="" id="{66136605-C5F9-4EE1-8CF5-79F7C0046CE2}"/>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1362" name="PoljeZBesedilom 1361">
          <a:extLst>
            <a:ext uri="{FF2B5EF4-FFF2-40B4-BE49-F238E27FC236}">
              <a16:creationId xmlns:a16="http://schemas.microsoft.com/office/drawing/2014/main" xmlns="" id="{20A95813-4AF7-40CB-AE17-FF7D86FE712F}"/>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466</xdr:row>
      <xdr:rowOff>0</xdr:rowOff>
    </xdr:from>
    <xdr:ext cx="184731" cy="264560"/>
    <xdr:sp macro="" textlink="">
      <xdr:nvSpPr>
        <xdr:cNvPr id="1363" name="PoljeZBesedilom 1362">
          <a:extLst>
            <a:ext uri="{FF2B5EF4-FFF2-40B4-BE49-F238E27FC236}">
              <a16:creationId xmlns:a16="http://schemas.microsoft.com/office/drawing/2014/main" xmlns="" id="{DE79F94B-98FA-4779-8B2E-15B0FD2D9379}"/>
            </a:ext>
          </a:extLst>
        </xdr:cNvPr>
        <xdr:cNvSpPr txBox="1"/>
      </xdr:nvSpPr>
      <xdr:spPr>
        <a:xfrm>
          <a:off x="5234940" y="18481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556</xdr:row>
      <xdr:rowOff>0</xdr:rowOff>
    </xdr:from>
    <xdr:ext cx="184731" cy="264560"/>
    <xdr:sp macro="" textlink="">
      <xdr:nvSpPr>
        <xdr:cNvPr id="1364" name="PoljeZBesedilom 1363">
          <a:extLst>
            <a:ext uri="{FF2B5EF4-FFF2-40B4-BE49-F238E27FC236}">
              <a16:creationId xmlns:a16="http://schemas.microsoft.com/office/drawing/2014/main" xmlns="" id="{6074DF40-EB4A-415A-B41F-A719A7F82109}"/>
            </a:ext>
          </a:extLst>
        </xdr:cNvPr>
        <xdr:cNvSpPr txBox="1"/>
      </xdr:nvSpPr>
      <xdr:spPr>
        <a:xfrm>
          <a:off x="5234940" y="2147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556</xdr:row>
      <xdr:rowOff>0</xdr:rowOff>
    </xdr:from>
    <xdr:ext cx="184731" cy="264560"/>
    <xdr:sp macro="" textlink="">
      <xdr:nvSpPr>
        <xdr:cNvPr id="1365" name="PoljeZBesedilom 1364">
          <a:extLst>
            <a:ext uri="{FF2B5EF4-FFF2-40B4-BE49-F238E27FC236}">
              <a16:creationId xmlns:a16="http://schemas.microsoft.com/office/drawing/2014/main" xmlns="" id="{9CA7258A-0222-4E34-AA79-08783179C38F}"/>
            </a:ext>
          </a:extLst>
        </xdr:cNvPr>
        <xdr:cNvSpPr txBox="1"/>
      </xdr:nvSpPr>
      <xdr:spPr>
        <a:xfrm>
          <a:off x="5234940" y="21473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647</xdr:row>
      <xdr:rowOff>0</xdr:rowOff>
    </xdr:from>
    <xdr:ext cx="184731" cy="264560"/>
    <xdr:sp macro="" textlink="">
      <xdr:nvSpPr>
        <xdr:cNvPr id="1366" name="PoljeZBesedilom 1365">
          <a:extLst>
            <a:ext uri="{FF2B5EF4-FFF2-40B4-BE49-F238E27FC236}">
              <a16:creationId xmlns:a16="http://schemas.microsoft.com/office/drawing/2014/main" xmlns="" id="{3E101581-9B82-4D62-8682-E579C652E4B8}"/>
            </a:ext>
          </a:extLst>
        </xdr:cNvPr>
        <xdr:cNvSpPr txBox="1"/>
      </xdr:nvSpPr>
      <xdr:spPr>
        <a:xfrm>
          <a:off x="5234940" y="248137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647</xdr:row>
      <xdr:rowOff>0</xdr:rowOff>
    </xdr:from>
    <xdr:ext cx="184731" cy="264560"/>
    <xdr:sp macro="" textlink="">
      <xdr:nvSpPr>
        <xdr:cNvPr id="1367" name="PoljeZBesedilom 1366">
          <a:extLst>
            <a:ext uri="{FF2B5EF4-FFF2-40B4-BE49-F238E27FC236}">
              <a16:creationId xmlns:a16="http://schemas.microsoft.com/office/drawing/2014/main" xmlns="" id="{91A2E463-C0CC-4B6F-9A42-51FF761704C0}"/>
            </a:ext>
          </a:extLst>
        </xdr:cNvPr>
        <xdr:cNvSpPr txBox="1"/>
      </xdr:nvSpPr>
      <xdr:spPr>
        <a:xfrm>
          <a:off x="5234940" y="248137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677</xdr:row>
      <xdr:rowOff>0</xdr:rowOff>
    </xdr:from>
    <xdr:ext cx="184731" cy="264560"/>
    <xdr:sp macro="" textlink="">
      <xdr:nvSpPr>
        <xdr:cNvPr id="1368" name="PoljeZBesedilom 1367">
          <a:extLst>
            <a:ext uri="{FF2B5EF4-FFF2-40B4-BE49-F238E27FC236}">
              <a16:creationId xmlns:a16="http://schemas.microsoft.com/office/drawing/2014/main" xmlns="" id="{EB7D1800-033D-47E2-90AA-0642B47DDA07}"/>
            </a:ext>
          </a:extLst>
        </xdr:cNvPr>
        <xdr:cNvSpPr txBox="1"/>
      </xdr:nvSpPr>
      <xdr:spPr>
        <a:xfrm>
          <a:off x="5234940" y="257647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677</xdr:row>
      <xdr:rowOff>0</xdr:rowOff>
    </xdr:from>
    <xdr:ext cx="184731" cy="264560"/>
    <xdr:sp macro="" textlink="">
      <xdr:nvSpPr>
        <xdr:cNvPr id="1369" name="PoljeZBesedilom 1368">
          <a:extLst>
            <a:ext uri="{FF2B5EF4-FFF2-40B4-BE49-F238E27FC236}">
              <a16:creationId xmlns:a16="http://schemas.microsoft.com/office/drawing/2014/main" xmlns="" id="{57FBC9E2-3124-48F6-8D8E-48DF7CBAD874}"/>
            </a:ext>
          </a:extLst>
        </xdr:cNvPr>
        <xdr:cNvSpPr txBox="1"/>
      </xdr:nvSpPr>
      <xdr:spPr>
        <a:xfrm>
          <a:off x="5234940" y="257647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741</xdr:row>
      <xdr:rowOff>0</xdr:rowOff>
    </xdr:from>
    <xdr:ext cx="184731" cy="264560"/>
    <xdr:sp macro="" textlink="">
      <xdr:nvSpPr>
        <xdr:cNvPr id="1370" name="PoljeZBesedilom 1369">
          <a:extLst>
            <a:ext uri="{FF2B5EF4-FFF2-40B4-BE49-F238E27FC236}">
              <a16:creationId xmlns:a16="http://schemas.microsoft.com/office/drawing/2014/main" xmlns="" id="{CF57143E-D18C-493C-BE5D-ED34590CBDED}"/>
            </a:ext>
          </a:extLst>
        </xdr:cNvPr>
        <xdr:cNvSpPr txBox="1"/>
      </xdr:nvSpPr>
      <xdr:spPr>
        <a:xfrm>
          <a:off x="5234940" y="27981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741</xdr:row>
      <xdr:rowOff>0</xdr:rowOff>
    </xdr:from>
    <xdr:ext cx="184731" cy="264560"/>
    <xdr:sp macro="" textlink="">
      <xdr:nvSpPr>
        <xdr:cNvPr id="1371" name="PoljeZBesedilom 1370">
          <a:extLst>
            <a:ext uri="{FF2B5EF4-FFF2-40B4-BE49-F238E27FC236}">
              <a16:creationId xmlns:a16="http://schemas.microsoft.com/office/drawing/2014/main" xmlns="" id="{8B5D7325-14CA-4C03-BA69-6F28CAF6B819}"/>
            </a:ext>
          </a:extLst>
        </xdr:cNvPr>
        <xdr:cNvSpPr txBox="1"/>
      </xdr:nvSpPr>
      <xdr:spPr>
        <a:xfrm>
          <a:off x="5234940" y="27981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0"/>
  <sheetViews>
    <sheetView tabSelected="1" workbookViewId="0">
      <selection activeCell="F11" sqref="F11"/>
    </sheetView>
  </sheetViews>
  <sheetFormatPr defaultRowHeight="15" x14ac:dyDescent="0.25"/>
  <cols>
    <col min="5" max="5" width="19.140625" customWidth="1"/>
    <col min="6" max="6" width="14.5703125" customWidth="1"/>
  </cols>
  <sheetData>
    <row r="1" spans="1:6" x14ac:dyDescent="0.25">
      <c r="A1" s="545"/>
      <c r="B1" s="545"/>
      <c r="C1" s="545"/>
      <c r="D1" s="545"/>
      <c r="E1" s="545"/>
      <c r="F1" s="545"/>
    </row>
    <row r="2" spans="1:6" x14ac:dyDescent="0.25">
      <c r="A2" s="546" t="s">
        <v>5</v>
      </c>
      <c r="B2" s="570" t="s">
        <v>9</v>
      </c>
      <c r="C2" s="570"/>
      <c r="D2" s="570"/>
      <c r="E2" s="570"/>
      <c r="F2" s="571"/>
    </row>
    <row r="3" spans="1:6" x14ac:dyDescent="0.25">
      <c r="A3" s="1"/>
      <c r="B3" s="1"/>
      <c r="C3" s="1"/>
      <c r="D3" s="1"/>
      <c r="E3" s="1"/>
      <c r="F3" s="1"/>
    </row>
    <row r="4" spans="1:6" x14ac:dyDescent="0.25">
      <c r="A4" s="1"/>
      <c r="B4" s="1"/>
      <c r="C4" s="1"/>
      <c r="D4" s="1"/>
      <c r="E4" s="1"/>
      <c r="F4" s="1"/>
    </row>
    <row r="5" spans="1:6" x14ac:dyDescent="0.25">
      <c r="A5" s="541" t="s">
        <v>1</v>
      </c>
      <c r="B5" s="541" t="s">
        <v>1255</v>
      </c>
      <c r="C5" s="541"/>
      <c r="D5" s="541"/>
      <c r="E5" s="541"/>
      <c r="F5" s="2">
        <f>'KANALI ODVOD ODPADNE VODE'!C27</f>
        <v>0</v>
      </c>
    </row>
    <row r="6" spans="1:6" ht="15.75" customHeight="1" x14ac:dyDescent="0.25">
      <c r="A6" s="1"/>
      <c r="B6" s="1"/>
      <c r="C6" s="1"/>
      <c r="D6" s="1"/>
      <c r="E6" s="1"/>
      <c r="F6" s="1"/>
    </row>
    <row r="7" spans="1:6" x14ac:dyDescent="0.25">
      <c r="A7" s="542" t="s">
        <v>2</v>
      </c>
      <c r="B7" s="542" t="s">
        <v>1256</v>
      </c>
      <c r="C7" s="542"/>
      <c r="D7" s="542"/>
      <c r="E7" s="542"/>
      <c r="F7" s="2">
        <f>'REKAPITULACIJA ČN IN ČRPALIŠČE'!C14</f>
        <v>0</v>
      </c>
    </row>
    <row r="8" spans="1:6" ht="15.75" customHeight="1" x14ac:dyDescent="0.25">
      <c r="A8" s="7"/>
      <c r="B8" s="7"/>
      <c r="C8" s="7"/>
      <c r="D8" s="7"/>
      <c r="E8" s="7"/>
      <c r="F8" s="1"/>
    </row>
    <row r="9" spans="1:6" x14ac:dyDescent="0.25">
      <c r="A9" s="544" t="s">
        <v>3</v>
      </c>
      <c r="B9" s="544" t="s">
        <v>11</v>
      </c>
      <c r="C9" s="544"/>
      <c r="D9" s="544"/>
      <c r="E9" s="544"/>
      <c r="F9" s="2">
        <f>'EL. INŠTALACIJE IN EL. OPREMA'!F38</f>
        <v>0</v>
      </c>
    </row>
    <row r="10" spans="1:6" x14ac:dyDescent="0.25">
      <c r="A10" s="7"/>
      <c r="B10" s="7"/>
      <c r="C10" s="7"/>
      <c r="D10" s="7"/>
      <c r="E10" s="7"/>
      <c r="F10" s="1"/>
    </row>
    <row r="11" spans="1:6" x14ac:dyDescent="0.25">
      <c r="A11" s="543" t="s">
        <v>4</v>
      </c>
      <c r="B11" s="543" t="s">
        <v>761</v>
      </c>
      <c r="C11" s="543"/>
      <c r="D11" s="543"/>
      <c r="E11" s="543"/>
      <c r="F11" s="2">
        <f>'NN PRIKLJUČEK'!F22</f>
        <v>0</v>
      </c>
    </row>
    <row r="12" spans="1:6" ht="15.75" customHeight="1" x14ac:dyDescent="0.25">
      <c r="A12" s="1"/>
      <c r="B12" s="1"/>
      <c r="C12" s="1"/>
      <c r="D12" s="1"/>
      <c r="E12" s="1"/>
      <c r="F12" s="3"/>
    </row>
    <row r="13" spans="1:6" ht="15.75" thickBot="1" x14ac:dyDescent="0.3">
      <c r="A13" s="4"/>
      <c r="B13" s="4"/>
      <c r="C13" s="4"/>
      <c r="D13" s="4"/>
      <c r="E13" s="4"/>
      <c r="F13" s="5"/>
    </row>
    <row r="14" spans="1:6" ht="15.75" thickTop="1" x14ac:dyDescent="0.25">
      <c r="A14" s="1"/>
      <c r="B14" s="1"/>
      <c r="C14" s="1"/>
      <c r="D14" s="1"/>
      <c r="E14" s="1"/>
      <c r="F14" s="6"/>
    </row>
    <row r="15" spans="1:6" x14ac:dyDescent="0.25">
      <c r="A15" s="1"/>
      <c r="B15" s="1"/>
      <c r="C15" s="1"/>
      <c r="D15" s="1"/>
      <c r="E15" s="1"/>
      <c r="F15" s="6"/>
    </row>
    <row r="16" spans="1:6" x14ac:dyDescent="0.25">
      <c r="A16" s="1"/>
      <c r="B16" s="1"/>
      <c r="C16" s="7" t="s">
        <v>6</v>
      </c>
      <c r="D16" s="7"/>
      <c r="E16" s="7"/>
      <c r="F16" s="8">
        <f>SUM(F5:F13)</f>
        <v>0</v>
      </c>
    </row>
    <row r="17" spans="1:6" x14ac:dyDescent="0.25">
      <c r="A17" s="1"/>
      <c r="B17" s="1"/>
      <c r="C17" s="1"/>
      <c r="D17" s="1"/>
      <c r="E17" s="1"/>
      <c r="F17" s="9"/>
    </row>
    <row r="18" spans="1:6" ht="15.75" thickBot="1" x14ac:dyDescent="0.3">
      <c r="A18" s="1"/>
      <c r="B18" s="1"/>
      <c r="C18" s="10" t="s">
        <v>7</v>
      </c>
      <c r="D18" s="4"/>
      <c r="E18" s="4"/>
      <c r="F18" s="11">
        <f>0.22*F16</f>
        <v>0</v>
      </c>
    </row>
    <row r="19" spans="1:6" ht="16.5" thickTop="1" thickBot="1" x14ac:dyDescent="0.3">
      <c r="A19" s="1"/>
      <c r="B19" s="1"/>
      <c r="C19" s="1"/>
      <c r="D19" s="1"/>
      <c r="E19" s="1"/>
      <c r="F19" s="12"/>
    </row>
    <row r="20" spans="1:6" ht="15.75" thickBot="1" x14ac:dyDescent="0.3">
      <c r="A20" s="1"/>
      <c r="B20" s="1"/>
      <c r="C20" s="13" t="s">
        <v>8</v>
      </c>
      <c r="D20" s="14"/>
      <c r="E20" s="14"/>
      <c r="F20" s="15">
        <f>F16+F18</f>
        <v>0</v>
      </c>
    </row>
  </sheetData>
  <mergeCells count="1">
    <mergeCell ref="B2:F2"/>
  </mergeCells>
  <conditionalFormatting sqref="F1 F3:F4 F12:F20">
    <cfRule type="cellIs" dxfId="7" priority="13" stopIfTrue="1" operator="equal">
      <formula>0</formula>
    </cfRule>
  </conditionalFormatting>
  <conditionalFormatting sqref="F6 F8">
    <cfRule type="cellIs" dxfId="6" priority="12" stopIfTrue="1" operator="equal">
      <formula>0</formula>
    </cfRule>
  </conditionalFormatting>
  <conditionalFormatting sqref="F5">
    <cfRule type="cellIs" dxfId="5" priority="11" stopIfTrue="1" operator="equal">
      <formula>0</formula>
    </cfRule>
  </conditionalFormatting>
  <conditionalFormatting sqref="F10">
    <cfRule type="cellIs" dxfId="4" priority="9" stopIfTrue="1" operator="equal">
      <formula>0</formula>
    </cfRule>
  </conditionalFormatting>
  <conditionalFormatting sqref="F11">
    <cfRule type="cellIs" dxfId="3" priority="7" stopIfTrue="1" operator="equal">
      <formula>0</formula>
    </cfRule>
  </conditionalFormatting>
  <conditionalFormatting sqref="F9">
    <cfRule type="cellIs" dxfId="2" priority="3" stopIfTrue="1" operator="equal">
      <formula>0</formula>
    </cfRule>
  </conditionalFormatting>
  <conditionalFormatting sqref="F2">
    <cfRule type="cellIs" dxfId="1" priority="2" stopIfTrue="1" operator="equal">
      <formula>0</formula>
    </cfRule>
  </conditionalFormatting>
  <conditionalFormatting sqref="F7">
    <cfRule type="cellIs" dxfId="0" priority="1" stopIfTrue="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H364"/>
  <sheetViews>
    <sheetView topLeftCell="A76" workbookViewId="0">
      <selection activeCell="F71" sqref="F71"/>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6" x14ac:dyDescent="0.25">
      <c r="A2" s="478" t="s">
        <v>1109</v>
      </c>
      <c r="B2" s="531" t="s">
        <v>1212</v>
      </c>
      <c r="C2" s="480"/>
      <c r="D2" s="389"/>
      <c r="E2" s="459"/>
      <c r="F2" s="305"/>
    </row>
    <row r="3" spans="1:6" x14ac:dyDescent="0.25">
      <c r="A3" s="306"/>
      <c r="B3" s="306"/>
      <c r="C3" s="306"/>
      <c r="D3" s="347"/>
      <c r="E3" s="398"/>
      <c r="F3" s="307"/>
    </row>
    <row r="4" spans="1:6" ht="25.5" x14ac:dyDescent="0.25">
      <c r="A4" s="308" t="s">
        <v>1058</v>
      </c>
      <c r="B4" s="460" t="s">
        <v>1059</v>
      </c>
      <c r="C4" s="460" t="s">
        <v>51</v>
      </c>
      <c r="D4" s="461" t="s">
        <v>52</v>
      </c>
      <c r="E4" s="358" t="s">
        <v>778</v>
      </c>
      <c r="F4" s="309" t="s">
        <v>779</v>
      </c>
    </row>
    <row r="5" spans="1:6" x14ac:dyDescent="0.25">
      <c r="A5" s="310"/>
      <c r="B5" s="336"/>
      <c r="C5" s="336"/>
      <c r="D5" s="390"/>
      <c r="E5" s="462"/>
      <c r="F5" s="311"/>
    </row>
    <row r="6" spans="1:6" x14ac:dyDescent="0.25">
      <c r="A6" s="308" t="s">
        <v>780</v>
      </c>
      <c r="B6" s="312" t="s">
        <v>642</v>
      </c>
      <c r="C6" s="312"/>
      <c r="D6" s="391"/>
      <c r="E6" s="463"/>
      <c r="F6" s="309"/>
    </row>
    <row r="7" spans="1:6" x14ac:dyDescent="0.25">
      <c r="A7" s="310"/>
      <c r="B7" s="306"/>
      <c r="C7" s="306"/>
      <c r="D7" s="464"/>
      <c r="E7" s="398"/>
      <c r="F7" s="313"/>
    </row>
    <row r="8" spans="1:6" ht="25.5" x14ac:dyDescent="0.25">
      <c r="A8" s="310" t="s">
        <v>781</v>
      </c>
      <c r="B8" s="306" t="s">
        <v>1060</v>
      </c>
      <c r="C8" s="337"/>
      <c r="D8" s="353"/>
      <c r="E8" s="397"/>
      <c r="F8" s="313"/>
    </row>
    <row r="9" spans="1:6" x14ac:dyDescent="0.25">
      <c r="A9" s="316"/>
      <c r="B9" s="306" t="s">
        <v>1121</v>
      </c>
      <c r="C9" s="339" t="s">
        <v>779</v>
      </c>
      <c r="D9" s="422">
        <v>1</v>
      </c>
      <c r="E9" s="397"/>
      <c r="F9" s="313">
        <f>ROUND(SUM(F10:F17)/20,0)</f>
        <v>0</v>
      </c>
    </row>
    <row r="10" spans="1:6" x14ac:dyDescent="0.25">
      <c r="A10" s="310"/>
      <c r="B10" s="306"/>
      <c r="C10" s="338"/>
      <c r="D10" s="347"/>
      <c r="E10" s="398"/>
      <c r="F10" s="307"/>
    </row>
    <row r="11" spans="1:6" ht="25.5" x14ac:dyDescent="0.25">
      <c r="A11" s="310" t="s">
        <v>784</v>
      </c>
      <c r="B11" s="306" t="s">
        <v>1122</v>
      </c>
      <c r="C11" s="337" t="s">
        <v>786</v>
      </c>
      <c r="D11" s="313">
        <v>85.5</v>
      </c>
      <c r="E11" s="397"/>
      <c r="F11" s="313">
        <f>D11*E11</f>
        <v>0</v>
      </c>
    </row>
    <row r="12" spans="1:6" x14ac:dyDescent="0.25">
      <c r="A12" s="310"/>
      <c r="B12" s="306"/>
      <c r="C12" s="338"/>
      <c r="D12" s="307"/>
      <c r="E12" s="398"/>
      <c r="F12" s="307"/>
    </row>
    <row r="13" spans="1:6" x14ac:dyDescent="0.25">
      <c r="A13" s="310" t="s">
        <v>846</v>
      </c>
      <c r="B13" s="306" t="s">
        <v>1062</v>
      </c>
      <c r="C13" s="339" t="s">
        <v>69</v>
      </c>
      <c r="D13" s="313">
        <v>4</v>
      </c>
      <c r="E13" s="397"/>
      <c r="F13" s="313">
        <f>D13*E13</f>
        <v>0</v>
      </c>
    </row>
    <row r="14" spans="1:6" x14ac:dyDescent="0.25">
      <c r="A14" s="423"/>
      <c r="B14" s="315"/>
      <c r="C14" s="339"/>
      <c r="D14" s="307"/>
      <c r="E14" s="398"/>
      <c r="F14" s="307"/>
    </row>
    <row r="15" spans="1:6" ht="38.25" x14ac:dyDescent="0.25">
      <c r="A15" s="316" t="s">
        <v>848</v>
      </c>
      <c r="B15" s="306" t="s">
        <v>1063</v>
      </c>
      <c r="C15" s="339" t="s">
        <v>69</v>
      </c>
      <c r="D15" s="313">
        <v>4</v>
      </c>
      <c r="E15" s="397"/>
      <c r="F15" s="313">
        <f>D15*E15</f>
        <v>0</v>
      </c>
    </row>
    <row r="16" spans="1:6" x14ac:dyDescent="0.25">
      <c r="A16" s="316"/>
      <c r="B16" s="315"/>
      <c r="C16" s="339"/>
      <c r="D16" s="346"/>
      <c r="E16" s="397"/>
      <c r="F16" s="313"/>
    </row>
    <row r="17" spans="1:6" ht="25.5" x14ac:dyDescent="0.25">
      <c r="A17" s="317" t="s">
        <v>850</v>
      </c>
      <c r="B17" s="532" t="s">
        <v>1213</v>
      </c>
      <c r="C17" s="339"/>
      <c r="D17" s="313"/>
      <c r="E17" s="397"/>
      <c r="F17" s="313"/>
    </row>
    <row r="18" spans="1:6" x14ac:dyDescent="0.25">
      <c r="A18" s="316"/>
      <c r="B18" s="314"/>
      <c r="C18" s="337"/>
      <c r="D18" s="346"/>
      <c r="E18" s="397"/>
      <c r="F18" s="313"/>
    </row>
    <row r="19" spans="1:6" ht="63.75" x14ac:dyDescent="0.25">
      <c r="A19" s="317" t="s">
        <v>852</v>
      </c>
      <c r="B19" s="355" t="s">
        <v>1201</v>
      </c>
      <c r="C19" s="338"/>
      <c r="D19" s="347"/>
      <c r="E19" s="398"/>
      <c r="F19" s="307"/>
    </row>
    <row r="20" spans="1:6" x14ac:dyDescent="0.25">
      <c r="A20" s="316"/>
      <c r="B20" s="306" t="s">
        <v>1125</v>
      </c>
      <c r="C20" s="339" t="s">
        <v>779</v>
      </c>
      <c r="D20" s="346"/>
      <c r="E20" s="397"/>
      <c r="F20" s="313">
        <f>ROUND(SUM(F9:F18)/5,0)</f>
        <v>0</v>
      </c>
    </row>
    <row r="21" spans="1:6" x14ac:dyDescent="0.25">
      <c r="A21" s="316"/>
      <c r="B21" s="315"/>
      <c r="C21" s="339"/>
      <c r="D21" s="347"/>
      <c r="E21" s="398"/>
      <c r="F21" s="307"/>
    </row>
    <row r="22" spans="1:6" x14ac:dyDescent="0.25">
      <c r="A22" s="318"/>
      <c r="B22" s="319" t="s">
        <v>666</v>
      </c>
      <c r="C22" s="340"/>
      <c r="D22" s="392"/>
      <c r="E22" s="400"/>
      <c r="F22" s="320">
        <f>+ROUND(SUM(F9:F20),0)</f>
        <v>0</v>
      </c>
    </row>
    <row r="23" spans="1:6" x14ac:dyDescent="0.25">
      <c r="A23" s="321"/>
      <c r="B23" s="322"/>
      <c r="C23" s="341"/>
      <c r="D23" s="347"/>
      <c r="E23" s="399"/>
      <c r="F23" s="323"/>
    </row>
    <row r="24" spans="1:6" x14ac:dyDescent="0.25">
      <c r="A24" s="308" t="s">
        <v>787</v>
      </c>
      <c r="B24" s="312" t="s">
        <v>1126</v>
      </c>
      <c r="C24" s="342"/>
      <c r="D24" s="349"/>
      <c r="E24" s="428"/>
      <c r="F24" s="324"/>
    </row>
    <row r="25" spans="1:6" x14ac:dyDescent="0.25">
      <c r="A25" s="310"/>
      <c r="B25" s="306"/>
      <c r="C25" s="338"/>
      <c r="D25" s="347"/>
      <c r="E25" s="398"/>
      <c r="F25" s="307"/>
    </row>
    <row r="26" spans="1:6" ht="25.5" x14ac:dyDescent="0.25">
      <c r="A26" s="317" t="s">
        <v>788</v>
      </c>
      <c r="B26" s="306" t="s">
        <v>1127</v>
      </c>
      <c r="C26" s="337" t="s">
        <v>793</v>
      </c>
      <c r="D26" s="313">
        <v>12.5</v>
      </c>
      <c r="E26" s="397"/>
      <c r="F26" s="313">
        <f>D26*E26</f>
        <v>0</v>
      </c>
    </row>
    <row r="27" spans="1:6" x14ac:dyDescent="0.25">
      <c r="A27" s="316"/>
      <c r="B27" s="315"/>
      <c r="C27" s="339"/>
      <c r="D27" s="346"/>
      <c r="E27" s="397"/>
      <c r="F27" s="313"/>
    </row>
    <row r="28" spans="1:6" ht="76.5" x14ac:dyDescent="0.25">
      <c r="A28" s="317" t="s">
        <v>791</v>
      </c>
      <c r="B28" s="306" t="s">
        <v>1128</v>
      </c>
      <c r="C28" s="337" t="s">
        <v>793</v>
      </c>
      <c r="D28" s="313">
        <v>22.5</v>
      </c>
      <c r="E28" s="397"/>
      <c r="F28" s="313">
        <f>D28*E28</f>
        <v>0</v>
      </c>
    </row>
    <row r="29" spans="1:6" x14ac:dyDescent="0.25">
      <c r="A29" s="316"/>
      <c r="B29" s="315"/>
      <c r="C29" s="339"/>
      <c r="D29" s="346"/>
      <c r="E29" s="397"/>
      <c r="F29" s="313"/>
    </row>
    <row r="30" spans="1:6" ht="140.25" x14ac:dyDescent="0.25">
      <c r="A30" s="317" t="s">
        <v>794</v>
      </c>
      <c r="B30" s="306" t="s">
        <v>1130</v>
      </c>
      <c r="C30" s="337" t="s">
        <v>793</v>
      </c>
      <c r="D30" s="422">
        <v>173</v>
      </c>
      <c r="E30" s="397"/>
      <c r="F30" s="313">
        <f>D30*E30</f>
        <v>0</v>
      </c>
    </row>
    <row r="31" spans="1:6" x14ac:dyDescent="0.25">
      <c r="A31" s="316"/>
      <c r="B31" s="315"/>
      <c r="C31" s="339"/>
      <c r="D31" s="353"/>
      <c r="E31" s="397"/>
      <c r="F31" s="313"/>
    </row>
    <row r="32" spans="1:6" ht="127.5" x14ac:dyDescent="0.25">
      <c r="A32" s="317" t="s">
        <v>796</v>
      </c>
      <c r="B32" s="306" t="s">
        <v>1214</v>
      </c>
      <c r="C32" s="337" t="s">
        <v>793</v>
      </c>
      <c r="D32" s="422">
        <v>40</v>
      </c>
      <c r="E32" s="397"/>
      <c r="F32" s="313">
        <f>D32*E32</f>
        <v>0</v>
      </c>
    </row>
    <row r="33" spans="1:6" x14ac:dyDescent="0.25">
      <c r="A33" s="316"/>
      <c r="B33" s="315"/>
      <c r="C33" s="339"/>
      <c r="D33" s="346"/>
      <c r="E33" s="397"/>
      <c r="F33" s="313"/>
    </row>
    <row r="34" spans="1:6" ht="25.5" x14ac:dyDescent="0.25">
      <c r="A34" s="325" t="s">
        <v>799</v>
      </c>
      <c r="B34" s="326" t="s">
        <v>797</v>
      </c>
      <c r="C34" s="337" t="s">
        <v>798</v>
      </c>
      <c r="D34" s="313">
        <v>1</v>
      </c>
      <c r="E34" s="397"/>
      <c r="F34" s="313">
        <f>D34*E34</f>
        <v>0</v>
      </c>
    </row>
    <row r="35" spans="1:6" x14ac:dyDescent="0.25">
      <c r="A35" s="316"/>
      <c r="B35" s="327"/>
      <c r="C35" s="343"/>
      <c r="D35" s="346"/>
      <c r="E35" s="426"/>
      <c r="F35" s="328"/>
    </row>
    <row r="36" spans="1:6" ht="51" x14ac:dyDescent="0.25">
      <c r="A36" s="317" t="s">
        <v>802</v>
      </c>
      <c r="B36" s="306" t="s">
        <v>1215</v>
      </c>
      <c r="C36" s="337" t="s">
        <v>801</v>
      </c>
      <c r="D36" s="313">
        <v>181</v>
      </c>
      <c r="E36" s="397"/>
      <c r="F36" s="313">
        <f>D36*E36</f>
        <v>0</v>
      </c>
    </row>
    <row r="37" spans="1:6" ht="25.5" x14ac:dyDescent="0.25">
      <c r="A37" s="317"/>
      <c r="B37" s="533" t="s">
        <v>1216</v>
      </c>
      <c r="C37" s="337"/>
      <c r="D37" s="346"/>
      <c r="E37" s="538"/>
      <c r="F37" s="346"/>
    </row>
    <row r="38" spans="1:6" x14ac:dyDescent="0.25">
      <c r="A38" s="316"/>
      <c r="B38" s="329"/>
      <c r="C38" s="344"/>
      <c r="D38" s="346"/>
      <c r="E38" s="426"/>
      <c r="F38" s="328"/>
    </row>
    <row r="39" spans="1:6" ht="38.25" x14ac:dyDescent="0.25">
      <c r="A39" s="325" t="s">
        <v>804</v>
      </c>
      <c r="B39" s="326" t="s">
        <v>1066</v>
      </c>
      <c r="C39" s="337" t="s">
        <v>801</v>
      </c>
      <c r="D39" s="313">
        <v>120</v>
      </c>
      <c r="E39" s="397"/>
      <c r="F39" s="313">
        <f>D39*E39</f>
        <v>0</v>
      </c>
    </row>
    <row r="40" spans="1:6" x14ac:dyDescent="0.25">
      <c r="A40" s="330"/>
      <c r="B40" s="329"/>
      <c r="C40" s="344"/>
      <c r="D40" s="346"/>
      <c r="E40" s="465"/>
      <c r="F40" s="328"/>
    </row>
    <row r="41" spans="1:6" ht="76.5" x14ac:dyDescent="0.25">
      <c r="A41" s="331" t="s">
        <v>806</v>
      </c>
      <c r="B41" s="306" t="s">
        <v>1067</v>
      </c>
      <c r="C41" s="337" t="s">
        <v>793</v>
      </c>
      <c r="D41" s="422">
        <v>59</v>
      </c>
      <c r="E41" s="397"/>
      <c r="F41" s="313">
        <f>D41*E41</f>
        <v>0</v>
      </c>
    </row>
    <row r="42" spans="1:6" x14ac:dyDescent="0.25">
      <c r="A42" s="330"/>
      <c r="B42" s="314"/>
      <c r="C42" s="337"/>
      <c r="D42" s="422"/>
      <c r="E42" s="397"/>
      <c r="F42" s="313"/>
    </row>
    <row r="43" spans="1:6" ht="76.5" x14ac:dyDescent="0.25">
      <c r="A43" s="325" t="s">
        <v>808</v>
      </c>
      <c r="B43" s="306" t="s">
        <v>1068</v>
      </c>
      <c r="C43" s="337" t="s">
        <v>793</v>
      </c>
      <c r="D43" s="422">
        <v>64.5</v>
      </c>
      <c r="E43" s="397"/>
      <c r="F43" s="313">
        <f>D43*E43</f>
        <v>0</v>
      </c>
    </row>
    <row r="44" spans="1:6" x14ac:dyDescent="0.25">
      <c r="A44" s="316"/>
      <c r="B44" s="314"/>
      <c r="C44" s="337"/>
      <c r="D44" s="346"/>
      <c r="E44" s="397"/>
      <c r="F44" s="313"/>
    </row>
    <row r="45" spans="1:6" ht="51" x14ac:dyDescent="0.25">
      <c r="A45" s="325" t="s">
        <v>953</v>
      </c>
      <c r="B45" s="326" t="s">
        <v>1073</v>
      </c>
      <c r="C45" s="337" t="s">
        <v>793</v>
      </c>
      <c r="D45" s="422">
        <v>89.5</v>
      </c>
      <c r="E45" s="397"/>
      <c r="F45" s="313">
        <f>D45*E45</f>
        <v>0</v>
      </c>
    </row>
    <row r="46" spans="1:6" x14ac:dyDescent="0.25">
      <c r="A46" s="330"/>
      <c r="B46" s="314"/>
      <c r="C46" s="337"/>
      <c r="D46" s="348"/>
      <c r="E46" s="466"/>
      <c r="F46" s="313"/>
    </row>
    <row r="47" spans="1:6" ht="51" x14ac:dyDescent="0.25">
      <c r="A47" s="325" t="s">
        <v>954</v>
      </c>
      <c r="B47" s="326" t="s">
        <v>1074</v>
      </c>
      <c r="C47" s="337" t="s">
        <v>798</v>
      </c>
      <c r="D47" s="313">
        <v>20</v>
      </c>
      <c r="E47" s="397"/>
      <c r="F47" s="313">
        <f>D47*E47</f>
        <v>0</v>
      </c>
    </row>
    <row r="48" spans="1:6" x14ac:dyDescent="0.25">
      <c r="A48" s="330"/>
      <c r="B48" s="329"/>
      <c r="C48" s="344"/>
      <c r="D48" s="348"/>
      <c r="E48" s="465"/>
      <c r="F48" s="328"/>
    </row>
    <row r="49" spans="1:8" ht="51" x14ac:dyDescent="0.25">
      <c r="A49" s="317" t="s">
        <v>956</v>
      </c>
      <c r="B49" s="326" t="s">
        <v>1133</v>
      </c>
      <c r="C49" s="337" t="s">
        <v>801</v>
      </c>
      <c r="D49" s="313">
        <v>62.5</v>
      </c>
      <c r="E49" s="397"/>
      <c r="F49" s="313">
        <f>D49*E49</f>
        <v>0</v>
      </c>
    </row>
    <row r="50" spans="1:8" x14ac:dyDescent="0.25">
      <c r="A50" s="317"/>
      <c r="B50" s="329"/>
      <c r="C50" s="344"/>
      <c r="D50" s="348"/>
      <c r="E50" s="465"/>
      <c r="F50" s="328"/>
    </row>
    <row r="51" spans="1:8" ht="25.5" x14ac:dyDescent="0.25">
      <c r="A51" s="317" t="s">
        <v>1075</v>
      </c>
      <c r="B51" s="306" t="s">
        <v>1177</v>
      </c>
      <c r="C51" s="337"/>
      <c r="D51" s="346"/>
      <c r="E51" s="397"/>
      <c r="F51" s="313"/>
    </row>
    <row r="52" spans="1:8" ht="25.5" x14ac:dyDescent="0.25">
      <c r="A52" s="317"/>
      <c r="B52" s="533" t="s">
        <v>1217</v>
      </c>
      <c r="C52" s="337"/>
      <c r="D52" s="346"/>
      <c r="E52" s="538"/>
      <c r="F52" s="346"/>
    </row>
    <row r="53" spans="1:8" x14ac:dyDescent="0.25">
      <c r="A53" s="317"/>
      <c r="B53" s="331" t="s">
        <v>1135</v>
      </c>
      <c r="C53" s="337"/>
      <c r="D53" s="313"/>
      <c r="E53" s="397"/>
      <c r="F53" s="313"/>
    </row>
    <row r="54" spans="1:8" x14ac:dyDescent="0.25">
      <c r="A54" s="317"/>
      <c r="B54" s="331" t="s">
        <v>1136</v>
      </c>
      <c r="C54" s="337"/>
      <c r="D54" s="313"/>
      <c r="E54" s="397"/>
      <c r="F54" s="313"/>
    </row>
    <row r="55" spans="1:8" x14ac:dyDescent="0.25">
      <c r="A55" s="330"/>
      <c r="B55" s="314"/>
      <c r="C55" s="337"/>
      <c r="D55" s="348"/>
      <c r="E55" s="466"/>
      <c r="F55" s="313"/>
    </row>
    <row r="56" spans="1:8" ht="25.5" x14ac:dyDescent="0.25">
      <c r="A56" s="317" t="s">
        <v>1137</v>
      </c>
      <c r="B56" s="355" t="s">
        <v>1218</v>
      </c>
      <c r="C56" s="337" t="s">
        <v>69</v>
      </c>
      <c r="D56" s="422">
        <v>2</v>
      </c>
      <c r="E56" s="397"/>
      <c r="F56" s="313">
        <f>D56*E56</f>
        <v>0</v>
      </c>
    </row>
    <row r="57" spans="1:8" x14ac:dyDescent="0.25">
      <c r="A57" s="330"/>
      <c r="B57" s="314"/>
      <c r="C57" s="337"/>
      <c r="D57" s="348"/>
      <c r="E57" s="466"/>
      <c r="F57" s="313"/>
    </row>
    <row r="58" spans="1:8" ht="89.25" x14ac:dyDescent="0.25">
      <c r="A58" s="317" t="s">
        <v>1141</v>
      </c>
      <c r="B58" s="306" t="s">
        <v>1138</v>
      </c>
      <c r="C58" s="337" t="s">
        <v>793</v>
      </c>
      <c r="D58" s="422">
        <v>13</v>
      </c>
      <c r="E58" s="397"/>
      <c r="F58" s="313">
        <f>D58*E58</f>
        <v>0</v>
      </c>
    </row>
    <row r="59" spans="1:8" x14ac:dyDescent="0.25">
      <c r="A59" s="316"/>
      <c r="B59" s="315"/>
      <c r="C59" s="339"/>
      <c r="D59" s="353"/>
      <c r="E59" s="397"/>
      <c r="F59" s="313"/>
    </row>
    <row r="60" spans="1:8" ht="51" x14ac:dyDescent="0.25">
      <c r="A60" s="317" t="s">
        <v>1219</v>
      </c>
      <c r="B60" s="306" t="s">
        <v>1140</v>
      </c>
      <c r="C60" s="337" t="s">
        <v>793</v>
      </c>
      <c r="D60" s="422">
        <v>12</v>
      </c>
      <c r="E60" s="397"/>
      <c r="F60" s="313">
        <f>D60*E60</f>
        <v>0</v>
      </c>
    </row>
    <row r="61" spans="1:8" x14ac:dyDescent="0.25">
      <c r="A61" s="317"/>
      <c r="B61" s="322"/>
      <c r="C61" s="341"/>
      <c r="D61" s="346"/>
      <c r="E61" s="399"/>
      <c r="F61" s="323"/>
    </row>
    <row r="62" spans="1:8" ht="38.25" x14ac:dyDescent="0.25">
      <c r="A62" s="317" t="s">
        <v>1143</v>
      </c>
      <c r="B62" s="355" t="s">
        <v>1142</v>
      </c>
      <c r="C62" s="337" t="s">
        <v>801</v>
      </c>
      <c r="D62" s="313"/>
      <c r="E62" s="397"/>
      <c r="F62" s="313"/>
      <c r="H62" s="549"/>
    </row>
    <row r="63" spans="1:8" ht="25.5" x14ac:dyDescent="0.25">
      <c r="A63" s="317"/>
      <c r="B63" s="533" t="s">
        <v>1217</v>
      </c>
      <c r="C63" s="337"/>
      <c r="D63" s="346"/>
      <c r="E63" s="538"/>
      <c r="F63" s="346"/>
    </row>
    <row r="64" spans="1:8" x14ac:dyDescent="0.25">
      <c r="A64" s="317"/>
      <c r="B64" s="322"/>
      <c r="C64" s="341"/>
      <c r="D64" s="346"/>
      <c r="E64" s="399"/>
      <c r="F64" s="323"/>
    </row>
    <row r="65" spans="1:6" ht="51" x14ac:dyDescent="0.25">
      <c r="A65" s="317" t="s">
        <v>1147</v>
      </c>
      <c r="B65" s="306" t="s">
        <v>1179</v>
      </c>
      <c r="C65" s="338"/>
      <c r="D65" s="346"/>
      <c r="E65" s="398"/>
      <c r="F65" s="307"/>
    </row>
    <row r="66" spans="1:6" ht="25.5" x14ac:dyDescent="0.25">
      <c r="A66" s="317"/>
      <c r="B66" s="533" t="s">
        <v>1217</v>
      </c>
      <c r="C66" s="337"/>
      <c r="D66" s="346"/>
      <c r="E66" s="538"/>
      <c r="F66" s="346"/>
    </row>
    <row r="67" spans="1:6" x14ac:dyDescent="0.25">
      <c r="A67" s="317"/>
      <c r="B67" s="322"/>
      <c r="C67" s="341"/>
      <c r="D67" s="346"/>
      <c r="E67" s="399"/>
      <c r="F67" s="323"/>
    </row>
    <row r="68" spans="1:6" ht="63.75" x14ac:dyDescent="0.25">
      <c r="A68" s="325" t="s">
        <v>1149</v>
      </c>
      <c r="B68" s="355" t="s">
        <v>1150</v>
      </c>
      <c r="C68" s="338"/>
      <c r="D68" s="347"/>
      <c r="E68" s="398"/>
      <c r="F68" s="307"/>
    </row>
    <row r="69" spans="1:6" x14ac:dyDescent="0.25">
      <c r="A69" s="316"/>
      <c r="B69" s="306" t="s">
        <v>1151</v>
      </c>
      <c r="C69" s="339" t="s">
        <v>779</v>
      </c>
      <c r="D69" s="346"/>
      <c r="E69" s="397"/>
      <c r="F69" s="313">
        <f>ROUND(SUM(F26:F66)/10,0)</f>
        <v>0</v>
      </c>
    </row>
    <row r="70" spans="1:6" x14ac:dyDescent="0.25">
      <c r="A70" s="332"/>
      <c r="B70" s="306"/>
      <c r="C70" s="338"/>
      <c r="D70" s="481"/>
      <c r="E70" s="398"/>
      <c r="F70" s="307"/>
    </row>
    <row r="71" spans="1:6" x14ac:dyDescent="0.25">
      <c r="A71" s="333"/>
      <c r="B71" s="319" t="s">
        <v>958</v>
      </c>
      <c r="C71" s="340"/>
      <c r="D71" s="392"/>
      <c r="E71" s="400"/>
      <c r="F71" s="320">
        <f>+ROUND(SUM(F26:F70),0)</f>
        <v>0</v>
      </c>
    </row>
    <row r="72" spans="1:6" x14ac:dyDescent="0.25">
      <c r="A72" s="334"/>
      <c r="B72" s="322"/>
      <c r="C72" s="341"/>
      <c r="D72" s="481"/>
      <c r="E72" s="399"/>
      <c r="F72" s="323"/>
    </row>
    <row r="73" spans="1:6" x14ac:dyDescent="0.25">
      <c r="A73" s="424"/>
      <c r="B73" s="322"/>
      <c r="C73" s="341"/>
      <c r="D73" s="347"/>
      <c r="E73" s="399"/>
      <c r="F73" s="323"/>
    </row>
    <row r="74" spans="1:6" x14ac:dyDescent="0.25">
      <c r="A74" s="308" t="s">
        <v>811</v>
      </c>
      <c r="B74" s="312" t="s">
        <v>995</v>
      </c>
      <c r="C74" s="342"/>
      <c r="D74" s="349"/>
      <c r="E74" s="428"/>
      <c r="F74" s="324"/>
    </row>
    <row r="75" spans="1:6" x14ac:dyDescent="0.25">
      <c r="A75" s="316"/>
      <c r="B75" s="306"/>
      <c r="C75" s="338"/>
      <c r="D75" s="347"/>
      <c r="E75" s="398"/>
      <c r="F75" s="307"/>
    </row>
    <row r="76" spans="1:6" ht="89.25" x14ac:dyDescent="0.25">
      <c r="A76" s="332" t="s">
        <v>813</v>
      </c>
      <c r="B76" s="335" t="s">
        <v>1077</v>
      </c>
      <c r="C76" s="337" t="s">
        <v>793</v>
      </c>
      <c r="D76" s="422">
        <v>20</v>
      </c>
      <c r="E76" s="397"/>
      <c r="F76" s="313">
        <f>D76*E76</f>
        <v>0</v>
      </c>
    </row>
    <row r="77" spans="1:6" x14ac:dyDescent="0.25">
      <c r="A77" s="332"/>
      <c r="B77" s="315"/>
      <c r="C77" s="339"/>
      <c r="D77" s="451"/>
      <c r="E77" s="462"/>
      <c r="F77" s="307"/>
    </row>
    <row r="78" spans="1:6" ht="76.5" x14ac:dyDescent="0.25">
      <c r="A78" s="325" t="s">
        <v>815</v>
      </c>
      <c r="B78" s="335" t="s">
        <v>1220</v>
      </c>
      <c r="C78" s="425"/>
      <c r="D78" s="352"/>
      <c r="E78" s="398"/>
      <c r="F78" s="307"/>
    </row>
    <row r="79" spans="1:6" x14ac:dyDescent="0.25">
      <c r="A79" s="325"/>
      <c r="B79" s="335" t="s">
        <v>1153</v>
      </c>
      <c r="C79" s="425"/>
      <c r="D79" s="352"/>
      <c r="E79" s="398"/>
      <c r="F79" s="307"/>
    </row>
    <row r="80" spans="1:6" ht="15.75" x14ac:dyDescent="0.25">
      <c r="A80" s="330"/>
      <c r="B80" s="331" t="s">
        <v>1221</v>
      </c>
      <c r="C80" s="337" t="s">
        <v>786</v>
      </c>
      <c r="D80" s="422">
        <v>29</v>
      </c>
      <c r="E80" s="397"/>
      <c r="F80" s="313">
        <f>D80*E80</f>
        <v>0</v>
      </c>
    </row>
    <row r="81" spans="1:6" ht="15.75" x14ac:dyDescent="0.25">
      <c r="A81" s="330"/>
      <c r="B81" s="331" t="s">
        <v>1222</v>
      </c>
      <c r="C81" s="337" t="s">
        <v>786</v>
      </c>
      <c r="D81" s="422">
        <v>56.5</v>
      </c>
      <c r="E81" s="397"/>
      <c r="F81" s="313">
        <f>D81*E81</f>
        <v>0</v>
      </c>
    </row>
    <row r="82" spans="1:6" x14ac:dyDescent="0.25">
      <c r="A82" s="330"/>
      <c r="B82" s="314"/>
      <c r="C82" s="337"/>
      <c r="D82" s="353"/>
      <c r="E82" s="397"/>
      <c r="F82" s="313"/>
    </row>
    <row r="83" spans="1:6" ht="127.5" x14ac:dyDescent="0.25">
      <c r="A83" s="325" t="s">
        <v>817</v>
      </c>
      <c r="B83" s="355" t="s">
        <v>1223</v>
      </c>
      <c r="C83" s="338"/>
      <c r="D83" s="352"/>
      <c r="E83" s="399"/>
      <c r="F83" s="323"/>
    </row>
    <row r="84" spans="1:6" x14ac:dyDescent="0.25">
      <c r="A84" s="325"/>
      <c r="B84" s="306"/>
      <c r="C84" s="338"/>
      <c r="D84" s="347"/>
      <c r="E84" s="399"/>
      <c r="F84" s="323"/>
    </row>
    <row r="85" spans="1:6" x14ac:dyDescent="0.25">
      <c r="A85" s="424"/>
      <c r="B85" s="331" t="s">
        <v>1224</v>
      </c>
      <c r="C85" s="339" t="s">
        <v>69</v>
      </c>
      <c r="D85" s="313">
        <v>1</v>
      </c>
      <c r="E85" s="397"/>
      <c r="F85" s="313">
        <f>D85*E85</f>
        <v>0</v>
      </c>
    </row>
    <row r="86" spans="1:6" x14ac:dyDescent="0.25">
      <c r="A86" s="330"/>
      <c r="B86" s="314"/>
      <c r="C86" s="337"/>
      <c r="D86" s="353"/>
      <c r="E86" s="397"/>
      <c r="F86" s="313"/>
    </row>
    <row r="87" spans="1:6" ht="127.5" x14ac:dyDescent="0.25">
      <c r="A87" s="325" t="s">
        <v>819</v>
      </c>
      <c r="B87" s="355" t="s">
        <v>1225</v>
      </c>
      <c r="C87" s="338"/>
      <c r="D87" s="352"/>
      <c r="E87" s="399"/>
      <c r="F87" s="323"/>
    </row>
    <row r="88" spans="1:6" x14ac:dyDescent="0.25">
      <c r="A88" s="325"/>
      <c r="B88" s="306"/>
      <c r="C88" s="338"/>
      <c r="D88" s="347"/>
      <c r="E88" s="399"/>
      <c r="F88" s="323"/>
    </row>
    <row r="89" spans="1:6" ht="25.5" x14ac:dyDescent="0.25">
      <c r="A89" s="424"/>
      <c r="B89" s="331" t="s">
        <v>1226</v>
      </c>
      <c r="C89" s="339" t="s">
        <v>69</v>
      </c>
      <c r="D89" s="313">
        <v>1</v>
      </c>
      <c r="E89" s="397"/>
      <c r="F89" s="313">
        <f>D89*E89</f>
        <v>0</v>
      </c>
    </row>
    <row r="90" spans="1:6" ht="25.5" x14ac:dyDescent="0.25">
      <c r="A90" s="424"/>
      <c r="B90" s="331" t="s">
        <v>1227</v>
      </c>
      <c r="C90" s="339" t="s">
        <v>69</v>
      </c>
      <c r="D90" s="313">
        <v>1</v>
      </c>
      <c r="E90" s="397"/>
      <c r="F90" s="313">
        <f>D90*E90</f>
        <v>0</v>
      </c>
    </row>
    <row r="91" spans="1:6" x14ac:dyDescent="0.25">
      <c r="A91" s="424"/>
      <c r="B91" s="315"/>
      <c r="C91" s="339"/>
      <c r="D91" s="346"/>
      <c r="E91" s="426"/>
      <c r="F91" s="313"/>
    </row>
    <row r="92" spans="1:6" ht="51" x14ac:dyDescent="0.25">
      <c r="A92" s="539" t="s">
        <v>824</v>
      </c>
      <c r="B92" s="355" t="s">
        <v>1228</v>
      </c>
      <c r="C92" s="339"/>
      <c r="D92" s="353"/>
      <c r="E92" s="397"/>
      <c r="F92" s="422"/>
    </row>
    <row r="93" spans="1:6" x14ac:dyDescent="0.25">
      <c r="A93" s="539"/>
      <c r="B93" s="429" t="s">
        <v>1229</v>
      </c>
      <c r="C93" s="339" t="s">
        <v>69</v>
      </c>
      <c r="D93" s="422">
        <v>2</v>
      </c>
      <c r="E93" s="397"/>
      <c r="F93" s="422">
        <f>D93*E93</f>
        <v>0</v>
      </c>
    </row>
    <row r="94" spans="1:6" x14ac:dyDescent="0.25">
      <c r="A94" s="424"/>
      <c r="B94" s="331"/>
      <c r="C94" s="337"/>
      <c r="D94" s="346"/>
      <c r="E94" s="397"/>
      <c r="F94" s="313"/>
    </row>
    <row r="95" spans="1:6" ht="114.75" x14ac:dyDescent="0.25">
      <c r="A95" s="539" t="s">
        <v>826</v>
      </c>
      <c r="B95" s="355" t="s">
        <v>1230</v>
      </c>
      <c r="C95" s="339" t="s">
        <v>86</v>
      </c>
      <c r="D95" s="422">
        <v>1</v>
      </c>
      <c r="E95" s="397"/>
      <c r="F95" s="422">
        <f>D95*E95</f>
        <v>0</v>
      </c>
    </row>
    <row r="96" spans="1:6" x14ac:dyDescent="0.25">
      <c r="A96" s="424"/>
      <c r="B96" s="331"/>
      <c r="C96" s="337"/>
      <c r="D96" s="346"/>
      <c r="E96" s="397"/>
      <c r="F96" s="313"/>
    </row>
    <row r="97" spans="1:6" ht="38.25" x14ac:dyDescent="0.25">
      <c r="A97" s="325" t="s">
        <v>830</v>
      </c>
      <c r="B97" s="306" t="s">
        <v>1231</v>
      </c>
      <c r="C97" s="338"/>
      <c r="D97" s="347"/>
      <c r="E97" s="398"/>
      <c r="F97" s="307"/>
    </row>
    <row r="98" spans="1:6" x14ac:dyDescent="0.25">
      <c r="A98" s="316"/>
      <c r="B98" s="306" t="s">
        <v>1166</v>
      </c>
      <c r="C98" s="339" t="s">
        <v>779</v>
      </c>
      <c r="D98" s="346"/>
      <c r="E98" s="397"/>
      <c r="F98" s="313">
        <f>ROUND(SUM(F76:F96)/10,0)</f>
        <v>0</v>
      </c>
    </row>
    <row r="99" spans="1:6" x14ac:dyDescent="0.25">
      <c r="A99" s="316"/>
      <c r="B99" s="306"/>
      <c r="C99" s="338"/>
      <c r="D99" s="481"/>
      <c r="E99" s="398"/>
      <c r="F99" s="307"/>
    </row>
    <row r="100" spans="1:6" x14ac:dyDescent="0.25">
      <c r="A100" s="333"/>
      <c r="B100" s="319" t="s">
        <v>841</v>
      </c>
      <c r="C100" s="340"/>
      <c r="D100" s="392"/>
      <c r="E100" s="400"/>
      <c r="F100" s="320">
        <f>+ROUND(SUM(F76:F98),0)</f>
        <v>0</v>
      </c>
    </row>
    <row r="101" spans="1:6" x14ac:dyDescent="0.25">
      <c r="A101" s="316"/>
      <c r="B101" s="306"/>
      <c r="C101" s="338"/>
      <c r="D101" s="481"/>
      <c r="E101" s="398"/>
      <c r="F101" s="307"/>
    </row>
    <row r="102" spans="1:6" x14ac:dyDescent="0.25">
      <c r="A102" s="308" t="s">
        <v>1036</v>
      </c>
      <c r="B102" s="312" t="s">
        <v>1083</v>
      </c>
      <c r="C102" s="342"/>
      <c r="D102" s="349"/>
      <c r="E102" s="428"/>
      <c r="F102" s="324"/>
    </row>
    <row r="103" spans="1:6" x14ac:dyDescent="0.25">
      <c r="A103" s="310"/>
      <c r="B103" s="306"/>
      <c r="C103" s="338"/>
      <c r="D103" s="347"/>
      <c r="E103" s="398"/>
      <c r="F103" s="307"/>
    </row>
    <row r="104" spans="1:6" ht="15.75" x14ac:dyDescent="0.25">
      <c r="A104" s="317" t="s">
        <v>1038</v>
      </c>
      <c r="B104" s="306" t="s">
        <v>1084</v>
      </c>
      <c r="C104" s="337" t="s">
        <v>801</v>
      </c>
      <c r="D104" s="313">
        <v>120</v>
      </c>
      <c r="E104" s="397"/>
      <c r="F104" s="313">
        <f>D104*E104</f>
        <v>0</v>
      </c>
    </row>
    <row r="105" spans="1:6" x14ac:dyDescent="0.25">
      <c r="A105" s="316"/>
      <c r="B105" s="315"/>
      <c r="C105" s="339"/>
      <c r="D105" s="347"/>
      <c r="E105" s="398"/>
      <c r="F105" s="307"/>
    </row>
    <row r="106" spans="1:6" ht="25.5" x14ac:dyDescent="0.25">
      <c r="A106" s="317" t="s">
        <v>1040</v>
      </c>
      <c r="B106" s="306" t="s">
        <v>1167</v>
      </c>
      <c r="C106" s="337" t="s">
        <v>786</v>
      </c>
      <c r="D106" s="313">
        <v>88.5</v>
      </c>
      <c r="E106" s="397"/>
      <c r="F106" s="313">
        <f>D106*E106</f>
        <v>0</v>
      </c>
    </row>
    <row r="107" spans="1:6" x14ac:dyDescent="0.25">
      <c r="A107" s="316"/>
      <c r="B107" s="315"/>
      <c r="C107" s="339"/>
      <c r="D107" s="307"/>
      <c r="E107" s="398"/>
      <c r="F107" s="307"/>
    </row>
    <row r="108" spans="1:6" ht="25.5" x14ac:dyDescent="0.25">
      <c r="A108" s="317" t="s">
        <v>1086</v>
      </c>
      <c r="B108" s="306" t="s">
        <v>1087</v>
      </c>
      <c r="C108" s="337" t="s">
        <v>786</v>
      </c>
      <c r="D108" s="313">
        <v>88.5</v>
      </c>
      <c r="E108" s="397"/>
      <c r="F108" s="313">
        <f>D108*E108</f>
        <v>0</v>
      </c>
    </row>
    <row r="109" spans="1:6" x14ac:dyDescent="0.25">
      <c r="A109" s="424"/>
      <c r="B109" s="327"/>
      <c r="C109" s="343"/>
      <c r="D109" s="307"/>
      <c r="E109" s="399"/>
      <c r="F109" s="323"/>
    </row>
    <row r="110" spans="1:6" ht="25.5" x14ac:dyDescent="0.25">
      <c r="A110" s="317" t="s">
        <v>1088</v>
      </c>
      <c r="B110" s="306" t="s">
        <v>1089</v>
      </c>
      <c r="C110" s="338"/>
      <c r="D110" s="307"/>
      <c r="E110" s="398"/>
      <c r="F110" s="307"/>
    </row>
    <row r="111" spans="1:6" x14ac:dyDescent="0.25">
      <c r="A111" s="317"/>
      <c r="B111" s="306"/>
      <c r="C111" s="338"/>
      <c r="D111" s="307"/>
      <c r="E111" s="398"/>
      <c r="F111" s="307"/>
    </row>
    <row r="112" spans="1:6" ht="15.75" x14ac:dyDescent="0.25">
      <c r="A112" s="317"/>
      <c r="B112" s="331" t="s">
        <v>1232</v>
      </c>
      <c r="C112" s="337" t="s">
        <v>786</v>
      </c>
      <c r="D112" s="313">
        <v>29</v>
      </c>
      <c r="E112" s="397"/>
      <c r="F112" s="313">
        <f>D112*E112</f>
        <v>0</v>
      </c>
    </row>
    <row r="113" spans="1:6" ht="15.75" x14ac:dyDescent="0.25">
      <c r="A113" s="317"/>
      <c r="B113" s="331" t="s">
        <v>1233</v>
      </c>
      <c r="C113" s="337" t="s">
        <v>786</v>
      </c>
      <c r="D113" s="422">
        <v>56.5</v>
      </c>
      <c r="E113" s="397"/>
      <c r="F113" s="313">
        <f>D113*E113</f>
        <v>0</v>
      </c>
    </row>
    <row r="114" spans="1:6" x14ac:dyDescent="0.25">
      <c r="A114" s="316"/>
      <c r="B114" s="315"/>
      <c r="C114" s="339"/>
      <c r="D114" s="347"/>
      <c r="E114" s="398"/>
      <c r="F114" s="307"/>
    </row>
    <row r="115" spans="1:6" ht="25.5" x14ac:dyDescent="0.25">
      <c r="A115" s="317" t="s">
        <v>1091</v>
      </c>
      <c r="B115" s="306" t="s">
        <v>1169</v>
      </c>
      <c r="C115" s="338"/>
      <c r="D115" s="347"/>
      <c r="E115" s="398"/>
      <c r="F115" s="307"/>
    </row>
    <row r="116" spans="1:6" x14ac:dyDescent="0.25">
      <c r="A116" s="317"/>
      <c r="B116" s="314"/>
      <c r="C116" s="337"/>
      <c r="D116" s="347"/>
      <c r="E116" s="398"/>
      <c r="F116" s="307"/>
    </row>
    <row r="117" spans="1:6" x14ac:dyDescent="0.25">
      <c r="A117" s="317"/>
      <c r="B117" s="429" t="s">
        <v>1234</v>
      </c>
      <c r="C117" s="536"/>
      <c r="D117" s="347"/>
      <c r="E117" s="398"/>
      <c r="F117" s="307"/>
    </row>
    <row r="118" spans="1:6" x14ac:dyDescent="0.25">
      <c r="A118" s="317"/>
      <c r="B118" s="331" t="s">
        <v>1235</v>
      </c>
      <c r="C118" s="339" t="s">
        <v>69</v>
      </c>
      <c r="D118" s="313">
        <v>3</v>
      </c>
      <c r="E118" s="397"/>
      <c r="F118" s="313">
        <f>D118*E118</f>
        <v>0</v>
      </c>
    </row>
    <row r="119" spans="1:6" x14ac:dyDescent="0.25">
      <c r="A119" s="317"/>
      <c r="B119" s="314"/>
      <c r="C119" s="337"/>
      <c r="D119" s="346"/>
      <c r="E119" s="397"/>
      <c r="F119" s="313"/>
    </row>
    <row r="120" spans="1:6" x14ac:dyDescent="0.25">
      <c r="A120" s="325" t="s">
        <v>1174</v>
      </c>
      <c r="B120" s="306" t="s">
        <v>1092</v>
      </c>
      <c r="C120" s="338"/>
      <c r="D120" s="347"/>
      <c r="E120" s="398"/>
      <c r="F120" s="307"/>
    </row>
    <row r="121" spans="1:6" x14ac:dyDescent="0.25">
      <c r="A121" s="316"/>
      <c r="B121" s="306" t="s">
        <v>1175</v>
      </c>
      <c r="C121" s="315" t="s">
        <v>779</v>
      </c>
      <c r="D121" s="347"/>
      <c r="E121" s="398"/>
      <c r="F121" s="313">
        <f>ROUND(SUM(F104:F119)/10,0)</f>
        <v>0</v>
      </c>
    </row>
    <row r="122" spans="1:6" x14ac:dyDescent="0.25">
      <c r="A122" s="316"/>
      <c r="B122" s="315"/>
      <c r="C122" s="339"/>
      <c r="D122" s="347"/>
      <c r="E122" s="398"/>
      <c r="F122" s="307"/>
    </row>
    <row r="123" spans="1:6" x14ac:dyDescent="0.25">
      <c r="A123" s="333"/>
      <c r="B123" s="319" t="s">
        <v>1094</v>
      </c>
      <c r="C123" s="340"/>
      <c r="D123" s="392"/>
      <c r="E123" s="400"/>
      <c r="F123" s="320">
        <f>+ROUND(SUM(F104:F122),0)</f>
        <v>0</v>
      </c>
    </row>
    <row r="124" spans="1:6" x14ac:dyDescent="0.25">
      <c r="A124" s="302"/>
      <c r="B124" s="302"/>
      <c r="C124" s="345"/>
      <c r="D124" s="350"/>
      <c r="E124" s="401"/>
      <c r="F124" s="303"/>
    </row>
    <row r="125" spans="1:6" x14ac:dyDescent="0.25">
      <c r="A125" s="302"/>
      <c r="B125" s="302"/>
      <c r="C125" s="345"/>
      <c r="D125" s="351"/>
      <c r="E125" s="430"/>
      <c r="F125" s="431"/>
    </row>
    <row r="126" spans="1:6" ht="15.75" thickBot="1" x14ac:dyDescent="0.3">
      <c r="A126" s="551"/>
      <c r="B126" s="551"/>
      <c r="C126" s="552"/>
      <c r="D126" s="553"/>
      <c r="E126" s="554"/>
      <c r="F126" s="555"/>
    </row>
    <row r="127" spans="1:6" ht="15.75" thickTop="1" x14ac:dyDescent="0.25">
      <c r="A127" s="302"/>
      <c r="B127" s="556" t="s">
        <v>1263</v>
      </c>
      <c r="C127" s="557"/>
      <c r="D127" s="558"/>
      <c r="E127" s="559"/>
      <c r="F127" s="560">
        <f>SUM(F123,F100,F71,F22)</f>
        <v>0</v>
      </c>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45"/>
      <c r="D282" s="351"/>
      <c r="E282" s="430"/>
      <c r="F282" s="304"/>
    </row>
    <row r="283" spans="1:6" x14ac:dyDescent="0.25">
      <c r="A283" s="302"/>
      <c r="B283" s="302"/>
      <c r="C283" s="345"/>
      <c r="D283" s="351"/>
      <c r="E283" s="430"/>
      <c r="F283" s="304"/>
    </row>
    <row r="284" spans="1:6" x14ac:dyDescent="0.25">
      <c r="A284" s="302"/>
      <c r="B284" s="302"/>
      <c r="C284" s="345"/>
      <c r="D284" s="351"/>
      <c r="E284" s="430"/>
      <c r="F284" s="304"/>
    </row>
    <row r="285" spans="1:6" x14ac:dyDescent="0.25">
      <c r="A285" s="302"/>
      <c r="B285" s="302"/>
      <c r="C285" s="345"/>
      <c r="D285" s="351"/>
      <c r="E285" s="430"/>
      <c r="F285" s="304"/>
    </row>
    <row r="286" spans="1:6" x14ac:dyDescent="0.25">
      <c r="A286" s="302"/>
      <c r="B286" s="302"/>
      <c r="C286" s="345"/>
      <c r="D286" s="351"/>
      <c r="E286" s="430"/>
      <c r="F286" s="304"/>
    </row>
    <row r="287" spans="1:6" x14ac:dyDescent="0.25">
      <c r="A287" s="302"/>
      <c r="B287" s="302"/>
      <c r="C287" s="345"/>
      <c r="D287" s="351"/>
      <c r="E287" s="430"/>
      <c r="F287" s="304"/>
    </row>
    <row r="288" spans="1:6" x14ac:dyDescent="0.25">
      <c r="A288" s="302"/>
      <c r="B288" s="302"/>
      <c r="C288" s="345"/>
      <c r="D288" s="351"/>
      <c r="E288" s="430"/>
      <c r="F288" s="304"/>
    </row>
    <row r="289" spans="1:6" x14ac:dyDescent="0.25">
      <c r="A289" s="302"/>
      <c r="B289" s="302"/>
      <c r="C289" s="345"/>
      <c r="D289" s="351"/>
      <c r="E289" s="430"/>
      <c r="F289" s="304"/>
    </row>
    <row r="290" spans="1:6" x14ac:dyDescent="0.25">
      <c r="A290" s="302"/>
      <c r="B290" s="302"/>
      <c r="C290" s="345"/>
      <c r="D290" s="351"/>
      <c r="E290" s="430"/>
      <c r="F290" s="304"/>
    </row>
    <row r="291" spans="1:6" x14ac:dyDescent="0.25">
      <c r="A291" s="302"/>
      <c r="B291" s="302"/>
      <c r="C291" s="345"/>
      <c r="D291" s="351"/>
      <c r="E291" s="430"/>
      <c r="F291" s="304"/>
    </row>
    <row r="292" spans="1:6" x14ac:dyDescent="0.25">
      <c r="A292" s="302"/>
      <c r="B292" s="302"/>
      <c r="C292" s="345"/>
      <c r="D292" s="351"/>
      <c r="E292" s="430"/>
      <c r="F292" s="304"/>
    </row>
    <row r="293" spans="1:6" x14ac:dyDescent="0.25">
      <c r="A293" s="302"/>
      <c r="B293" s="302"/>
      <c r="C293" s="345"/>
      <c r="D293" s="351"/>
      <c r="E293" s="430"/>
      <c r="F293" s="304"/>
    </row>
    <row r="294" spans="1:6" x14ac:dyDescent="0.25">
      <c r="A294" s="302"/>
      <c r="B294" s="302"/>
      <c r="C294" s="345"/>
      <c r="D294" s="351"/>
      <c r="E294" s="430"/>
      <c r="F294" s="304"/>
    </row>
    <row r="295" spans="1:6" x14ac:dyDescent="0.25">
      <c r="A295" s="302"/>
      <c r="B295" s="302"/>
      <c r="C295" s="345"/>
      <c r="D295" s="351"/>
      <c r="E295" s="430"/>
      <c r="F295" s="304"/>
    </row>
    <row r="296" spans="1:6" x14ac:dyDescent="0.25">
      <c r="A296" s="302"/>
      <c r="B296" s="302"/>
      <c r="C296" s="345"/>
      <c r="D296" s="351"/>
      <c r="E296" s="430"/>
      <c r="F296" s="304"/>
    </row>
    <row r="297" spans="1:6" x14ac:dyDescent="0.25">
      <c r="A297" s="302"/>
      <c r="B297" s="302"/>
      <c r="C297" s="345"/>
      <c r="D297" s="351"/>
      <c r="E297" s="430"/>
      <c r="F297" s="304"/>
    </row>
    <row r="298" spans="1:6" x14ac:dyDescent="0.25">
      <c r="A298" s="302"/>
      <c r="B298" s="302"/>
      <c r="C298" s="345"/>
      <c r="D298" s="351"/>
      <c r="E298" s="430"/>
      <c r="F298" s="304"/>
    </row>
    <row r="299" spans="1:6" x14ac:dyDescent="0.25">
      <c r="A299" s="302"/>
      <c r="B299" s="302"/>
      <c r="C299" s="345"/>
      <c r="D299" s="351"/>
      <c r="E299" s="430"/>
      <c r="F299" s="304"/>
    </row>
    <row r="300" spans="1:6" x14ac:dyDescent="0.25">
      <c r="A300" s="302"/>
      <c r="B300" s="302"/>
      <c r="C300" s="345"/>
      <c r="D300" s="351"/>
      <c r="E300" s="430"/>
      <c r="F300" s="304"/>
    </row>
    <row r="301" spans="1:6" x14ac:dyDescent="0.25">
      <c r="A301" s="302"/>
      <c r="B301" s="302"/>
      <c r="C301" s="345"/>
      <c r="D301" s="351"/>
      <c r="E301" s="430"/>
      <c r="F301" s="304"/>
    </row>
    <row r="302" spans="1:6" x14ac:dyDescent="0.25">
      <c r="A302" s="302"/>
      <c r="B302" s="302"/>
      <c r="C302" s="345"/>
      <c r="D302" s="351"/>
      <c r="E302" s="430"/>
      <c r="F302" s="304"/>
    </row>
    <row r="303" spans="1:6" x14ac:dyDescent="0.25">
      <c r="A303" s="302"/>
      <c r="B303" s="302"/>
      <c r="C303" s="345"/>
      <c r="D303" s="351"/>
      <c r="E303" s="430"/>
      <c r="F303" s="304"/>
    </row>
    <row r="304" spans="1:6" x14ac:dyDescent="0.25">
      <c r="A304" s="302"/>
      <c r="B304" s="302"/>
      <c r="C304" s="345"/>
      <c r="D304" s="351"/>
      <c r="E304" s="430"/>
      <c r="F304" s="304"/>
    </row>
    <row r="305" spans="1:6" x14ac:dyDescent="0.25">
      <c r="A305" s="302"/>
      <c r="B305" s="302"/>
      <c r="C305" s="345"/>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2"/>
      <c r="B331" s="302"/>
      <c r="C331" s="302"/>
      <c r="D331" s="351"/>
      <c r="E331" s="430"/>
      <c r="F331" s="304"/>
    </row>
    <row r="332" spans="1:6" x14ac:dyDescent="0.25">
      <c r="A332" s="302"/>
      <c r="B332" s="302"/>
      <c r="C332" s="302"/>
      <c r="D332" s="351"/>
      <c r="E332" s="430"/>
      <c r="F332" s="304"/>
    </row>
    <row r="333" spans="1:6" x14ac:dyDescent="0.25">
      <c r="A333" s="302"/>
      <c r="B333" s="302"/>
      <c r="C333" s="302"/>
      <c r="D333" s="351"/>
      <c r="E333" s="430"/>
      <c r="F333" s="304"/>
    </row>
    <row r="334" spans="1:6" x14ac:dyDescent="0.25">
      <c r="A334" s="302"/>
      <c r="B334" s="302"/>
      <c r="C334" s="302"/>
      <c r="D334" s="351"/>
      <c r="E334" s="430"/>
      <c r="F334" s="304"/>
    </row>
    <row r="335" spans="1:6" x14ac:dyDescent="0.25">
      <c r="A335" s="302"/>
      <c r="B335" s="302"/>
      <c r="C335" s="302"/>
      <c r="D335" s="351"/>
      <c r="E335" s="430"/>
      <c r="F335" s="304"/>
    </row>
    <row r="336" spans="1:6" x14ac:dyDescent="0.25">
      <c r="A336" s="302"/>
      <c r="B336" s="302"/>
      <c r="C336" s="302"/>
      <c r="D336" s="351"/>
      <c r="E336" s="430"/>
      <c r="F336" s="304"/>
    </row>
    <row r="337" spans="1:6" x14ac:dyDescent="0.25">
      <c r="A337" s="302"/>
      <c r="B337" s="302"/>
      <c r="C337" s="302"/>
      <c r="D337" s="351"/>
      <c r="E337" s="430"/>
      <c r="F337" s="304"/>
    </row>
    <row r="338" spans="1:6" x14ac:dyDescent="0.25">
      <c r="A338" s="302"/>
      <c r="B338" s="302"/>
      <c r="C338" s="302"/>
      <c r="D338" s="351"/>
      <c r="E338" s="430"/>
      <c r="F338" s="304"/>
    </row>
    <row r="339" spans="1:6" x14ac:dyDescent="0.25">
      <c r="A339" s="302"/>
      <c r="B339" s="302"/>
      <c r="C339" s="302"/>
      <c r="D339" s="351"/>
      <c r="E339" s="430"/>
      <c r="F339" s="304"/>
    </row>
    <row r="340" spans="1:6" x14ac:dyDescent="0.25">
      <c r="A340" s="302"/>
      <c r="B340" s="302"/>
      <c r="C340" s="302"/>
      <c r="D340" s="351"/>
      <c r="E340" s="430"/>
      <c r="F340" s="304"/>
    </row>
    <row r="341" spans="1:6" x14ac:dyDescent="0.25">
      <c r="A341" s="302"/>
      <c r="B341" s="302"/>
      <c r="C341" s="302"/>
      <c r="D341" s="351"/>
      <c r="E341" s="430"/>
      <c r="F341" s="304"/>
    </row>
    <row r="342" spans="1:6" x14ac:dyDescent="0.25">
      <c r="A342" s="302"/>
      <c r="B342" s="302"/>
      <c r="C342" s="302"/>
      <c r="D342" s="351"/>
      <c r="E342" s="430"/>
      <c r="F342" s="304"/>
    </row>
    <row r="343" spans="1:6" x14ac:dyDescent="0.25">
      <c r="A343" s="302"/>
      <c r="B343" s="302"/>
      <c r="C343" s="302"/>
      <c r="D343" s="351"/>
      <c r="E343" s="430"/>
      <c r="F343" s="304"/>
    </row>
    <row r="344" spans="1:6" x14ac:dyDescent="0.25">
      <c r="A344" s="302"/>
      <c r="B344" s="302"/>
      <c r="C344" s="302"/>
      <c r="D344" s="351"/>
      <c r="E344" s="430"/>
      <c r="F344" s="304"/>
    </row>
    <row r="345" spans="1:6" x14ac:dyDescent="0.25">
      <c r="A345" s="302"/>
      <c r="B345" s="302"/>
      <c r="C345" s="302"/>
      <c r="D345" s="351"/>
      <c r="E345" s="430"/>
      <c r="F345" s="304"/>
    </row>
    <row r="346" spans="1:6" x14ac:dyDescent="0.25">
      <c r="A346" s="302"/>
      <c r="B346" s="302"/>
      <c r="C346" s="302"/>
      <c r="D346" s="351"/>
      <c r="E346" s="430"/>
      <c r="F346" s="304"/>
    </row>
    <row r="347" spans="1:6" x14ac:dyDescent="0.25">
      <c r="A347" s="302"/>
      <c r="B347" s="302"/>
      <c r="C347" s="302"/>
      <c r="D347" s="351"/>
      <c r="E347" s="430"/>
      <c r="F347" s="304"/>
    </row>
    <row r="348" spans="1:6" x14ac:dyDescent="0.25">
      <c r="A348" s="302"/>
      <c r="B348" s="302"/>
      <c r="C348" s="302"/>
      <c r="D348" s="351"/>
      <c r="E348" s="430"/>
      <c r="F348" s="304"/>
    </row>
    <row r="349" spans="1:6" x14ac:dyDescent="0.25">
      <c r="A349" s="302"/>
      <c r="B349" s="302"/>
      <c r="C349" s="302"/>
      <c r="D349" s="351"/>
      <c r="E349" s="430"/>
      <c r="F349" s="304"/>
    </row>
    <row r="350" spans="1:6" x14ac:dyDescent="0.25">
      <c r="A350" s="302"/>
      <c r="B350" s="302"/>
      <c r="C350" s="302"/>
      <c r="D350" s="351"/>
      <c r="E350" s="430"/>
      <c r="F350" s="304"/>
    </row>
    <row r="351" spans="1:6" x14ac:dyDescent="0.25">
      <c r="A351" s="302"/>
      <c r="B351" s="302"/>
      <c r="C351" s="302"/>
      <c r="D351" s="351"/>
      <c r="E351" s="430"/>
      <c r="F351" s="304"/>
    </row>
    <row r="352" spans="1:6" x14ac:dyDescent="0.25">
      <c r="A352" s="302"/>
      <c r="B352" s="302"/>
      <c r="C352" s="302"/>
      <c r="D352" s="351"/>
      <c r="E352" s="430"/>
      <c r="F352" s="304"/>
    </row>
    <row r="353" spans="1:6" x14ac:dyDescent="0.25">
      <c r="A353" s="302"/>
      <c r="B353" s="302"/>
      <c r="C353" s="302"/>
      <c r="D353" s="351"/>
      <c r="E353" s="430"/>
      <c r="F353" s="304"/>
    </row>
    <row r="354" spans="1:6" x14ac:dyDescent="0.25">
      <c r="A354" s="302"/>
      <c r="B354" s="302"/>
      <c r="C354" s="302"/>
      <c r="D354" s="351"/>
      <c r="E354" s="430"/>
      <c r="F354" s="304"/>
    </row>
    <row r="355" spans="1:6" x14ac:dyDescent="0.25">
      <c r="A355" s="300"/>
      <c r="B355" s="300"/>
      <c r="C355" s="300"/>
      <c r="E355" s="467"/>
      <c r="F355" s="301"/>
    </row>
    <row r="356" spans="1:6" x14ac:dyDescent="0.25">
      <c r="A356" s="300"/>
      <c r="B356" s="300"/>
      <c r="C356" s="300"/>
      <c r="E356" s="467"/>
      <c r="F356" s="301"/>
    </row>
    <row r="357" spans="1:6" x14ac:dyDescent="0.25">
      <c r="A357" s="300"/>
      <c r="B357" s="300"/>
      <c r="C357" s="300"/>
      <c r="E357" s="467"/>
      <c r="F357" s="301"/>
    </row>
    <row r="358" spans="1:6" x14ac:dyDescent="0.25">
      <c r="A358" s="300"/>
      <c r="B358" s="300"/>
      <c r="C358" s="300"/>
      <c r="E358" s="467"/>
      <c r="F358" s="301"/>
    </row>
    <row r="359" spans="1:6" x14ac:dyDescent="0.25">
      <c r="A359" s="300"/>
      <c r="B359" s="300"/>
      <c r="C359" s="300"/>
      <c r="E359" s="467"/>
      <c r="F359" s="301"/>
    </row>
    <row r="360" spans="1:6" x14ac:dyDescent="0.25">
      <c r="A360" s="300"/>
      <c r="B360" s="300"/>
      <c r="C360" s="300"/>
      <c r="E360" s="467"/>
      <c r="F360" s="301"/>
    </row>
    <row r="361" spans="1:6" x14ac:dyDescent="0.25">
      <c r="A361" s="300"/>
      <c r="B361" s="300"/>
      <c r="C361" s="300"/>
      <c r="E361" s="467"/>
      <c r="F361" s="301"/>
    </row>
    <row r="362" spans="1:6" x14ac:dyDescent="0.25">
      <c r="A362" s="300"/>
      <c r="B362" s="300"/>
      <c r="C362" s="300"/>
      <c r="E362" s="467"/>
      <c r="F362" s="301"/>
    </row>
    <row r="363" spans="1:6" x14ac:dyDescent="0.25">
      <c r="A363" s="300"/>
      <c r="B363" s="300"/>
      <c r="C363" s="300"/>
      <c r="E363" s="467"/>
      <c r="F363" s="301"/>
    </row>
    <row r="364" spans="1:6" x14ac:dyDescent="0.25">
      <c r="A364" s="300"/>
      <c r="B364" s="300"/>
      <c r="C364" s="300"/>
      <c r="E364" s="467"/>
      <c r="F364" s="30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H359"/>
  <sheetViews>
    <sheetView workbookViewId="0">
      <selection activeCell="M59" sqref="M59"/>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8" x14ac:dyDescent="0.25">
      <c r="A2" s="478" t="s">
        <v>1111</v>
      </c>
      <c r="B2" s="531" t="s">
        <v>1236</v>
      </c>
      <c r="C2" s="480"/>
      <c r="D2" s="389"/>
      <c r="E2" s="459"/>
      <c r="F2" s="305"/>
    </row>
    <row r="3" spans="1:8" x14ac:dyDescent="0.25">
      <c r="A3" s="306"/>
      <c r="B3" s="306"/>
      <c r="C3" s="306"/>
      <c r="D3" s="347"/>
      <c r="E3" s="398"/>
      <c r="F3" s="307"/>
    </row>
    <row r="4" spans="1:8" ht="25.5" x14ac:dyDescent="0.25">
      <c r="A4" s="308" t="s">
        <v>1058</v>
      </c>
      <c r="B4" s="460" t="s">
        <v>1059</v>
      </c>
      <c r="C4" s="460" t="s">
        <v>51</v>
      </c>
      <c r="D4" s="461" t="s">
        <v>52</v>
      </c>
      <c r="E4" s="463" t="s">
        <v>778</v>
      </c>
      <c r="F4" s="309" t="s">
        <v>779</v>
      </c>
    </row>
    <row r="5" spans="1:8" x14ac:dyDescent="0.25">
      <c r="A5" s="310"/>
      <c r="B5" s="336"/>
      <c r="C5" s="336"/>
      <c r="D5" s="390"/>
      <c r="E5" s="462"/>
      <c r="F5" s="311"/>
    </row>
    <row r="6" spans="1:8" x14ac:dyDescent="0.25">
      <c r="A6" s="308" t="s">
        <v>780</v>
      </c>
      <c r="B6" s="312" t="s">
        <v>642</v>
      </c>
      <c r="C6" s="312"/>
      <c r="D6" s="391"/>
      <c r="E6" s="463"/>
      <c r="F6" s="309"/>
    </row>
    <row r="7" spans="1:8" x14ac:dyDescent="0.25">
      <c r="A7" s="310"/>
      <c r="B7" s="306"/>
      <c r="C7" s="306"/>
      <c r="D7" s="464"/>
      <c r="E7" s="398"/>
      <c r="F7" s="313"/>
    </row>
    <row r="8" spans="1:8" ht="25.5" x14ac:dyDescent="0.25">
      <c r="A8" s="310" t="s">
        <v>781</v>
      </c>
      <c r="B8" s="306" t="s">
        <v>1060</v>
      </c>
      <c r="C8" s="337"/>
      <c r="D8" s="353"/>
      <c r="E8" s="397"/>
      <c r="F8" s="313"/>
    </row>
    <row r="9" spans="1:8" x14ac:dyDescent="0.25">
      <c r="A9" s="316"/>
      <c r="B9" s="306" t="s">
        <v>1121</v>
      </c>
      <c r="C9" s="339" t="s">
        <v>779</v>
      </c>
      <c r="D9" s="422">
        <v>1</v>
      </c>
      <c r="E9" s="397"/>
      <c r="F9" s="313">
        <f>ROUND(SUM(F11:F17)/20,0)</f>
        <v>0</v>
      </c>
      <c r="H9" s="549"/>
    </row>
    <row r="10" spans="1:8" x14ac:dyDescent="0.25">
      <c r="A10" s="310"/>
      <c r="B10" s="306"/>
      <c r="C10" s="338"/>
      <c r="D10" s="307"/>
      <c r="E10" s="398"/>
      <c r="F10" s="307"/>
    </row>
    <row r="11" spans="1:8" ht="25.5" x14ac:dyDescent="0.25">
      <c r="A11" s="310" t="s">
        <v>784</v>
      </c>
      <c r="B11" s="306" t="s">
        <v>1122</v>
      </c>
      <c r="C11" s="337" t="s">
        <v>786</v>
      </c>
      <c r="D11" s="313">
        <v>219</v>
      </c>
      <c r="E11" s="397"/>
      <c r="F11" s="313">
        <f>D11*E11</f>
        <v>0</v>
      </c>
    </row>
    <row r="12" spans="1:8" x14ac:dyDescent="0.25">
      <c r="A12" s="310"/>
      <c r="B12" s="306"/>
      <c r="C12" s="338"/>
      <c r="D12" s="307"/>
      <c r="E12" s="398"/>
      <c r="F12" s="307"/>
    </row>
    <row r="13" spans="1:8" x14ac:dyDescent="0.25">
      <c r="A13" s="310" t="s">
        <v>846</v>
      </c>
      <c r="B13" s="306" t="s">
        <v>1062</v>
      </c>
      <c r="C13" s="339" t="s">
        <v>69</v>
      </c>
      <c r="D13" s="313">
        <v>8</v>
      </c>
      <c r="E13" s="397"/>
      <c r="F13" s="313">
        <f>D13*E13</f>
        <v>0</v>
      </c>
    </row>
    <row r="14" spans="1:8" x14ac:dyDescent="0.25">
      <c r="A14" s="423"/>
      <c r="B14" s="315"/>
      <c r="C14" s="339"/>
      <c r="D14" s="307"/>
      <c r="E14" s="398"/>
      <c r="F14" s="307"/>
    </row>
    <row r="15" spans="1:8" ht="38.25" x14ac:dyDescent="0.25">
      <c r="A15" s="316" t="s">
        <v>848</v>
      </c>
      <c r="B15" s="306" t="s">
        <v>1063</v>
      </c>
      <c r="C15" s="339" t="s">
        <v>69</v>
      </c>
      <c r="D15" s="313">
        <v>8</v>
      </c>
      <c r="E15" s="397"/>
      <c r="F15" s="313">
        <f>D15*E15</f>
        <v>0</v>
      </c>
    </row>
    <row r="16" spans="1:8" x14ac:dyDescent="0.25">
      <c r="A16" s="316"/>
      <c r="B16" s="315"/>
      <c r="C16" s="339"/>
      <c r="D16" s="346"/>
      <c r="E16" s="397"/>
      <c r="F16" s="313"/>
    </row>
    <row r="17" spans="1:8" ht="38.25" x14ac:dyDescent="0.25">
      <c r="A17" s="317" t="s">
        <v>850</v>
      </c>
      <c r="B17" s="532" t="s">
        <v>1237</v>
      </c>
      <c r="C17" s="339"/>
      <c r="D17" s="313"/>
      <c r="E17" s="397"/>
      <c r="F17" s="313"/>
      <c r="H17" s="549"/>
    </row>
    <row r="18" spans="1:8" x14ac:dyDescent="0.25">
      <c r="A18" s="316"/>
      <c r="B18" s="314"/>
      <c r="C18" s="337"/>
      <c r="D18" s="346"/>
      <c r="E18" s="397"/>
      <c r="F18" s="313"/>
    </row>
    <row r="19" spans="1:8" ht="63.75" x14ac:dyDescent="0.25">
      <c r="A19" s="317" t="s">
        <v>852</v>
      </c>
      <c r="B19" s="355" t="s">
        <v>1201</v>
      </c>
      <c r="C19" s="338"/>
      <c r="D19" s="347"/>
      <c r="E19" s="398"/>
      <c r="F19" s="307"/>
    </row>
    <row r="20" spans="1:8" x14ac:dyDescent="0.25">
      <c r="A20" s="316"/>
      <c r="B20" s="306" t="s">
        <v>1125</v>
      </c>
      <c r="C20" s="339" t="s">
        <v>779</v>
      </c>
      <c r="D20" s="346"/>
      <c r="E20" s="397"/>
      <c r="F20" s="313">
        <f>ROUND(SUM(F9:F18)/5,0)</f>
        <v>0</v>
      </c>
    </row>
    <row r="21" spans="1:8" x14ac:dyDescent="0.25">
      <c r="A21" s="316"/>
      <c r="B21" s="315"/>
      <c r="C21" s="339"/>
      <c r="D21" s="347"/>
      <c r="E21" s="398"/>
      <c r="F21" s="307"/>
    </row>
    <row r="22" spans="1:8" x14ac:dyDescent="0.25">
      <c r="A22" s="318"/>
      <c r="B22" s="319" t="s">
        <v>666</v>
      </c>
      <c r="C22" s="340"/>
      <c r="D22" s="392"/>
      <c r="E22" s="400"/>
      <c r="F22" s="320">
        <f>+ROUND(SUM(F9:F20),0)</f>
        <v>0</v>
      </c>
    </row>
    <row r="23" spans="1:8" x14ac:dyDescent="0.25">
      <c r="A23" s="321"/>
      <c r="B23" s="322"/>
      <c r="C23" s="341"/>
      <c r="D23" s="347"/>
      <c r="E23" s="399"/>
      <c r="F23" s="323"/>
    </row>
    <row r="24" spans="1:8" x14ac:dyDescent="0.25">
      <c r="A24" s="308" t="s">
        <v>787</v>
      </c>
      <c r="B24" s="312" t="s">
        <v>1126</v>
      </c>
      <c r="C24" s="342"/>
      <c r="D24" s="349"/>
      <c r="E24" s="428"/>
      <c r="F24" s="324"/>
    </row>
    <row r="25" spans="1:8" x14ac:dyDescent="0.25">
      <c r="A25" s="310"/>
      <c r="B25" s="306"/>
      <c r="C25" s="338"/>
      <c r="D25" s="347"/>
      <c r="E25" s="398"/>
      <c r="F25" s="307"/>
    </row>
    <row r="26" spans="1:8" ht="76.5" x14ac:dyDescent="0.25">
      <c r="A26" s="317" t="s">
        <v>788</v>
      </c>
      <c r="B26" s="306" t="s">
        <v>1128</v>
      </c>
      <c r="C26" s="337" t="s">
        <v>793</v>
      </c>
      <c r="D26" s="313">
        <v>129</v>
      </c>
      <c r="E26" s="397"/>
      <c r="F26" s="313">
        <f>D26*E26</f>
        <v>0</v>
      </c>
    </row>
    <row r="27" spans="1:8" x14ac:dyDescent="0.25">
      <c r="A27" s="316"/>
      <c r="B27" s="315"/>
      <c r="C27" s="339"/>
      <c r="D27" s="346"/>
      <c r="E27" s="397"/>
      <c r="F27" s="313"/>
    </row>
    <row r="28" spans="1:8" ht="114.75" x14ac:dyDescent="0.25">
      <c r="A28" s="317" t="s">
        <v>791</v>
      </c>
      <c r="B28" s="306" t="s">
        <v>1129</v>
      </c>
      <c r="C28" s="337" t="s">
        <v>793</v>
      </c>
      <c r="D28" s="422">
        <v>546.5</v>
      </c>
      <c r="E28" s="397"/>
      <c r="F28" s="313">
        <f>D28*E28</f>
        <v>0</v>
      </c>
    </row>
    <row r="29" spans="1:8" x14ac:dyDescent="0.25">
      <c r="A29" s="316"/>
      <c r="B29" s="315"/>
      <c r="C29" s="339"/>
      <c r="D29" s="353"/>
      <c r="E29" s="397"/>
      <c r="F29" s="313"/>
    </row>
    <row r="30" spans="1:8" ht="140.25" x14ac:dyDescent="0.25">
      <c r="A30" s="317" t="s">
        <v>794</v>
      </c>
      <c r="B30" s="306" t="s">
        <v>1130</v>
      </c>
      <c r="C30" s="337" t="s">
        <v>793</v>
      </c>
      <c r="D30" s="422">
        <v>96</v>
      </c>
      <c r="E30" s="397"/>
      <c r="F30" s="313">
        <f>D30*E30</f>
        <v>0</v>
      </c>
    </row>
    <row r="31" spans="1:8" x14ac:dyDescent="0.25">
      <c r="A31" s="316"/>
      <c r="B31" s="315"/>
      <c r="C31" s="339"/>
      <c r="D31" s="346"/>
      <c r="E31" s="397"/>
      <c r="F31" s="313"/>
    </row>
    <row r="32" spans="1:8" ht="25.5" x14ac:dyDescent="0.25">
      <c r="A32" s="325" t="s">
        <v>796</v>
      </c>
      <c r="B32" s="326" t="s">
        <v>797</v>
      </c>
      <c r="C32" s="337" t="s">
        <v>798</v>
      </c>
      <c r="D32" s="313">
        <v>3</v>
      </c>
      <c r="E32" s="397"/>
      <c r="F32" s="313">
        <f>D32*E32</f>
        <v>0</v>
      </c>
    </row>
    <row r="33" spans="1:6" x14ac:dyDescent="0.25">
      <c r="A33" s="316"/>
      <c r="B33" s="327"/>
      <c r="C33" s="343"/>
      <c r="D33" s="346"/>
      <c r="E33" s="426"/>
      <c r="F33" s="328"/>
    </row>
    <row r="34" spans="1:6" ht="51" x14ac:dyDescent="0.25">
      <c r="A34" s="317" t="s">
        <v>799</v>
      </c>
      <c r="B34" s="306" t="s">
        <v>1065</v>
      </c>
      <c r="C34" s="337" t="s">
        <v>801</v>
      </c>
      <c r="D34" s="313">
        <v>430</v>
      </c>
      <c r="E34" s="397"/>
      <c r="F34" s="313">
        <f>D34*E34</f>
        <v>0</v>
      </c>
    </row>
    <row r="35" spans="1:6" ht="25.5" x14ac:dyDescent="0.25">
      <c r="A35" s="317"/>
      <c r="B35" s="533" t="s">
        <v>1238</v>
      </c>
      <c r="C35" s="337"/>
      <c r="D35" s="346"/>
      <c r="E35" s="538"/>
      <c r="F35" s="346"/>
    </row>
    <row r="36" spans="1:6" x14ac:dyDescent="0.25">
      <c r="A36" s="316"/>
      <c r="B36" s="329"/>
      <c r="C36" s="344"/>
      <c r="D36" s="346"/>
      <c r="E36" s="426"/>
      <c r="F36" s="328"/>
    </row>
    <row r="37" spans="1:6" ht="38.25" x14ac:dyDescent="0.25">
      <c r="A37" s="325" t="s">
        <v>802</v>
      </c>
      <c r="B37" s="326" t="s">
        <v>1066</v>
      </c>
      <c r="C37" s="337" t="s">
        <v>801</v>
      </c>
      <c r="D37" s="313">
        <v>322</v>
      </c>
      <c r="E37" s="397"/>
      <c r="F37" s="313">
        <f>D37*E37</f>
        <v>0</v>
      </c>
    </row>
    <row r="38" spans="1:6" x14ac:dyDescent="0.25">
      <c r="A38" s="330"/>
      <c r="B38" s="329"/>
      <c r="C38" s="344"/>
      <c r="D38" s="346"/>
      <c r="E38" s="465"/>
      <c r="F38" s="328"/>
    </row>
    <row r="39" spans="1:6" ht="76.5" x14ac:dyDescent="0.25">
      <c r="A39" s="331" t="s">
        <v>804</v>
      </c>
      <c r="B39" s="306" t="s">
        <v>1067</v>
      </c>
      <c r="C39" s="337" t="s">
        <v>793</v>
      </c>
      <c r="D39" s="422">
        <v>214</v>
      </c>
      <c r="E39" s="397"/>
      <c r="F39" s="313">
        <f>D39*E39</f>
        <v>0</v>
      </c>
    </row>
    <row r="40" spans="1:6" x14ac:dyDescent="0.25">
      <c r="A40" s="330"/>
      <c r="B40" s="314"/>
      <c r="C40" s="337"/>
      <c r="D40" s="422"/>
      <c r="E40" s="397"/>
      <c r="F40" s="313"/>
    </row>
    <row r="41" spans="1:6" ht="76.5" x14ac:dyDescent="0.25">
      <c r="A41" s="325" t="s">
        <v>806</v>
      </c>
      <c r="B41" s="306" t="s">
        <v>1068</v>
      </c>
      <c r="C41" s="337" t="s">
        <v>793</v>
      </c>
      <c r="D41" s="422">
        <v>245.5</v>
      </c>
      <c r="E41" s="397"/>
      <c r="F41" s="313">
        <f>D41*E41</f>
        <v>0</v>
      </c>
    </row>
    <row r="42" spans="1:6" x14ac:dyDescent="0.25">
      <c r="A42" s="316"/>
      <c r="B42" s="314"/>
      <c r="C42" s="337"/>
      <c r="D42" s="346"/>
      <c r="E42" s="397"/>
      <c r="F42" s="313"/>
    </row>
    <row r="43" spans="1:6" ht="51" x14ac:dyDescent="0.25">
      <c r="A43" s="325" t="s">
        <v>808</v>
      </c>
      <c r="B43" s="326" t="s">
        <v>1073</v>
      </c>
      <c r="C43" s="337" t="s">
        <v>793</v>
      </c>
      <c r="D43" s="540">
        <v>183</v>
      </c>
      <c r="E43" s="397"/>
      <c r="F43" s="313">
        <f>D43*E43</f>
        <v>0</v>
      </c>
    </row>
    <row r="44" spans="1:6" x14ac:dyDescent="0.25">
      <c r="A44" s="330"/>
      <c r="B44" s="314"/>
      <c r="C44" s="337"/>
      <c r="D44" s="348"/>
      <c r="E44" s="466"/>
      <c r="F44" s="313"/>
    </row>
    <row r="45" spans="1:6" ht="51" x14ac:dyDescent="0.25">
      <c r="A45" s="325" t="s">
        <v>953</v>
      </c>
      <c r="B45" s="326" t="s">
        <v>1074</v>
      </c>
      <c r="C45" s="337" t="s">
        <v>798</v>
      </c>
      <c r="D45" s="313">
        <v>36</v>
      </c>
      <c r="E45" s="397"/>
      <c r="F45" s="313">
        <f>D45*E45</f>
        <v>0</v>
      </c>
    </row>
    <row r="46" spans="1:6" x14ac:dyDescent="0.25">
      <c r="A46" s="330"/>
      <c r="B46" s="329"/>
      <c r="C46" s="344"/>
      <c r="D46" s="348"/>
      <c r="E46" s="465"/>
      <c r="F46" s="328"/>
    </row>
    <row r="47" spans="1:6" ht="25.5" x14ac:dyDescent="0.25">
      <c r="A47" s="317" t="s">
        <v>954</v>
      </c>
      <c r="B47" s="306" t="s">
        <v>1177</v>
      </c>
      <c r="C47" s="337"/>
      <c r="D47" s="346"/>
      <c r="E47" s="397"/>
      <c r="F47" s="313"/>
    </row>
    <row r="48" spans="1:6" ht="25.5" x14ac:dyDescent="0.25">
      <c r="A48" s="317"/>
      <c r="B48" s="533" t="s">
        <v>1239</v>
      </c>
      <c r="C48" s="337"/>
      <c r="D48" s="346"/>
      <c r="E48" s="538"/>
      <c r="F48" s="346"/>
    </row>
    <row r="49" spans="1:8" x14ac:dyDescent="0.25">
      <c r="A49" s="330"/>
      <c r="B49" s="314"/>
      <c r="C49" s="337"/>
      <c r="D49" s="348"/>
      <c r="E49" s="466"/>
      <c r="F49" s="313"/>
    </row>
    <row r="50" spans="1:8" ht="25.5" x14ac:dyDescent="0.25">
      <c r="A50" s="317" t="s">
        <v>956</v>
      </c>
      <c r="B50" s="355" t="s">
        <v>1218</v>
      </c>
      <c r="C50" s="337" t="s">
        <v>69</v>
      </c>
      <c r="D50" s="422">
        <v>4</v>
      </c>
      <c r="E50" s="397"/>
      <c r="F50" s="313">
        <f>D50*E50</f>
        <v>0</v>
      </c>
    </row>
    <row r="51" spans="1:8" x14ac:dyDescent="0.25">
      <c r="A51" s="330"/>
      <c r="B51" s="314"/>
      <c r="C51" s="337"/>
      <c r="D51" s="348"/>
      <c r="E51" s="466"/>
      <c r="F51" s="313"/>
    </row>
    <row r="52" spans="1:8" ht="89.25" x14ac:dyDescent="0.25">
      <c r="A52" s="317" t="s">
        <v>1075</v>
      </c>
      <c r="B52" s="306" t="s">
        <v>1138</v>
      </c>
      <c r="C52" s="337" t="s">
        <v>793</v>
      </c>
      <c r="D52" s="422">
        <v>71</v>
      </c>
      <c r="E52" s="397"/>
      <c r="F52" s="313">
        <f>D52*E52</f>
        <v>0</v>
      </c>
    </row>
    <row r="53" spans="1:8" x14ac:dyDescent="0.25">
      <c r="A53" s="316"/>
      <c r="B53" s="315"/>
      <c r="C53" s="339"/>
      <c r="D53" s="353"/>
      <c r="E53" s="397"/>
      <c r="F53" s="313"/>
    </row>
    <row r="54" spans="1:8" ht="51" x14ac:dyDescent="0.25">
      <c r="A54" s="317" t="s">
        <v>1240</v>
      </c>
      <c r="B54" s="306" t="s">
        <v>1140</v>
      </c>
      <c r="C54" s="337" t="s">
        <v>793</v>
      </c>
      <c r="D54" s="422">
        <v>68</v>
      </c>
      <c r="E54" s="397"/>
      <c r="F54" s="313">
        <f>D54*E54</f>
        <v>0</v>
      </c>
    </row>
    <row r="55" spans="1:8" x14ac:dyDescent="0.25">
      <c r="A55" s="317"/>
      <c r="B55" s="322"/>
      <c r="C55" s="341"/>
      <c r="D55" s="346"/>
      <c r="E55" s="399"/>
      <c r="F55" s="323"/>
    </row>
    <row r="56" spans="1:8" ht="38.25" x14ac:dyDescent="0.25">
      <c r="A56" s="317" t="s">
        <v>1137</v>
      </c>
      <c r="B56" s="355" t="s">
        <v>1142</v>
      </c>
      <c r="C56" s="337"/>
      <c r="D56" s="313"/>
      <c r="E56" s="397"/>
      <c r="F56" s="313"/>
      <c r="H56" s="549"/>
    </row>
    <row r="57" spans="1:8" ht="25.5" x14ac:dyDescent="0.25">
      <c r="A57" s="317"/>
      <c r="B57" s="533" t="s">
        <v>1241</v>
      </c>
      <c r="C57" s="337"/>
      <c r="D57" s="346"/>
      <c r="E57" s="538"/>
      <c r="F57" s="346"/>
    </row>
    <row r="58" spans="1:8" x14ac:dyDescent="0.25">
      <c r="A58" s="317"/>
      <c r="B58" s="322"/>
      <c r="C58" s="341"/>
      <c r="D58" s="346"/>
      <c r="E58" s="399"/>
      <c r="F58" s="323"/>
    </row>
    <row r="59" spans="1:8" ht="51" x14ac:dyDescent="0.25">
      <c r="A59" s="317" t="s">
        <v>1141</v>
      </c>
      <c r="B59" s="306" t="s">
        <v>1179</v>
      </c>
      <c r="C59" s="338"/>
      <c r="D59" s="346"/>
      <c r="E59" s="398"/>
      <c r="F59" s="307"/>
    </row>
    <row r="60" spans="1:8" ht="25.5" x14ac:dyDescent="0.25">
      <c r="A60" s="317"/>
      <c r="B60" s="533" t="s">
        <v>1217</v>
      </c>
      <c r="C60" s="337"/>
      <c r="D60" s="346"/>
      <c r="E60" s="538"/>
      <c r="F60" s="346"/>
    </row>
    <row r="61" spans="1:8" x14ac:dyDescent="0.25">
      <c r="A61" s="317"/>
      <c r="B61" s="331"/>
      <c r="C61" s="337"/>
      <c r="D61" s="346"/>
      <c r="E61" s="397"/>
      <c r="F61" s="313"/>
    </row>
    <row r="62" spans="1:8" ht="63.75" x14ac:dyDescent="0.25">
      <c r="A62" s="325" t="s">
        <v>1143</v>
      </c>
      <c r="B62" s="355" t="s">
        <v>1150</v>
      </c>
      <c r="C62" s="338"/>
      <c r="D62" s="347"/>
      <c r="E62" s="398"/>
      <c r="F62" s="307"/>
    </row>
    <row r="63" spans="1:8" x14ac:dyDescent="0.25">
      <c r="A63" s="316"/>
      <c r="B63" s="306" t="s">
        <v>1151</v>
      </c>
      <c r="C63" s="339" t="s">
        <v>779</v>
      </c>
      <c r="D63" s="346"/>
      <c r="E63" s="397"/>
      <c r="F63" s="313">
        <f>ROUND(SUM(F26:F61)/10,0)</f>
        <v>0</v>
      </c>
    </row>
    <row r="64" spans="1:8" x14ac:dyDescent="0.25">
      <c r="A64" s="332"/>
      <c r="B64" s="306"/>
      <c r="C64" s="338"/>
      <c r="D64" s="481"/>
      <c r="E64" s="398"/>
      <c r="F64" s="307"/>
    </row>
    <row r="65" spans="1:6" x14ac:dyDescent="0.25">
      <c r="A65" s="333"/>
      <c r="B65" s="319" t="s">
        <v>958</v>
      </c>
      <c r="C65" s="340"/>
      <c r="D65" s="392"/>
      <c r="E65" s="400"/>
      <c r="F65" s="320">
        <f>+ROUND(SUM(F26:F64),0)</f>
        <v>0</v>
      </c>
    </row>
    <row r="66" spans="1:6" x14ac:dyDescent="0.25">
      <c r="A66" s="334"/>
      <c r="B66" s="322"/>
      <c r="C66" s="341"/>
      <c r="D66" s="481"/>
      <c r="E66" s="399"/>
      <c r="F66" s="323"/>
    </row>
    <row r="67" spans="1:6" x14ac:dyDescent="0.25">
      <c r="A67" s="424"/>
      <c r="B67" s="322"/>
      <c r="C67" s="341"/>
      <c r="D67" s="347"/>
      <c r="E67" s="399"/>
      <c r="F67" s="323"/>
    </row>
    <row r="68" spans="1:6" x14ac:dyDescent="0.25">
      <c r="A68" s="308" t="s">
        <v>811</v>
      </c>
      <c r="B68" s="312" t="s">
        <v>995</v>
      </c>
      <c r="C68" s="342"/>
      <c r="D68" s="349"/>
      <c r="E68" s="428"/>
      <c r="F68" s="324"/>
    </row>
    <row r="69" spans="1:6" x14ac:dyDescent="0.25">
      <c r="A69" s="316"/>
      <c r="B69" s="306"/>
      <c r="C69" s="338"/>
      <c r="D69" s="347"/>
      <c r="E69" s="398"/>
      <c r="F69" s="307"/>
    </row>
    <row r="70" spans="1:6" ht="89.25" x14ac:dyDescent="0.25">
      <c r="A70" s="332" t="s">
        <v>813</v>
      </c>
      <c r="B70" s="335" t="s">
        <v>1077</v>
      </c>
      <c r="C70" s="337" t="s">
        <v>793</v>
      </c>
      <c r="D70" s="422">
        <v>91</v>
      </c>
      <c r="E70" s="397"/>
      <c r="F70" s="313">
        <f>D70*E70</f>
        <v>0</v>
      </c>
    </row>
    <row r="71" spans="1:6" x14ac:dyDescent="0.25">
      <c r="A71" s="332"/>
      <c r="B71" s="315"/>
      <c r="C71" s="339"/>
      <c r="D71" s="451"/>
      <c r="E71" s="462"/>
      <c r="F71" s="307"/>
    </row>
    <row r="72" spans="1:6" ht="89.25" x14ac:dyDescent="0.25">
      <c r="A72" s="325" t="s">
        <v>815</v>
      </c>
      <c r="B72" s="335" t="s">
        <v>1152</v>
      </c>
      <c r="C72" s="425"/>
      <c r="D72" s="352"/>
      <c r="E72" s="398"/>
      <c r="F72" s="307"/>
    </row>
    <row r="73" spans="1:6" x14ac:dyDescent="0.25">
      <c r="A73" s="325"/>
      <c r="B73" s="335" t="s">
        <v>1153</v>
      </c>
      <c r="C73" s="425"/>
      <c r="D73" s="352"/>
      <c r="E73" s="398"/>
      <c r="F73" s="307"/>
    </row>
    <row r="74" spans="1:6" ht="15.75" x14ac:dyDescent="0.25">
      <c r="A74" s="330"/>
      <c r="B74" s="331" t="s">
        <v>1242</v>
      </c>
      <c r="C74" s="337" t="s">
        <v>786</v>
      </c>
      <c r="D74" s="422">
        <v>62</v>
      </c>
      <c r="E74" s="397"/>
      <c r="F74" s="313">
        <f>D74*E74</f>
        <v>0</v>
      </c>
    </row>
    <row r="75" spans="1:6" ht="15.75" x14ac:dyDescent="0.25">
      <c r="A75" s="330"/>
      <c r="B75" s="331" t="s">
        <v>1243</v>
      </c>
      <c r="C75" s="337" t="s">
        <v>786</v>
      </c>
      <c r="D75" s="422">
        <v>157</v>
      </c>
      <c r="E75" s="397"/>
      <c r="F75" s="313">
        <f>D75*E75</f>
        <v>0</v>
      </c>
    </row>
    <row r="76" spans="1:6" x14ac:dyDescent="0.25">
      <c r="A76" s="330"/>
      <c r="B76" s="314"/>
      <c r="C76" s="337"/>
      <c r="D76" s="353"/>
      <c r="E76" s="397"/>
      <c r="F76" s="313"/>
    </row>
    <row r="77" spans="1:6" ht="127.5" x14ac:dyDescent="0.25">
      <c r="A77" s="325" t="s">
        <v>817</v>
      </c>
      <c r="B77" s="355" t="s">
        <v>1244</v>
      </c>
      <c r="C77" s="338"/>
      <c r="D77" s="352"/>
      <c r="E77" s="399"/>
      <c r="F77" s="323"/>
    </row>
    <row r="78" spans="1:6" x14ac:dyDescent="0.25">
      <c r="A78" s="325"/>
      <c r="B78" s="306"/>
      <c r="C78" s="338"/>
      <c r="D78" s="347"/>
      <c r="E78" s="399"/>
      <c r="F78" s="323"/>
    </row>
    <row r="79" spans="1:6" x14ac:dyDescent="0.25">
      <c r="A79" s="424"/>
      <c r="B79" s="331" t="s">
        <v>1245</v>
      </c>
      <c r="C79" s="339" t="s">
        <v>69</v>
      </c>
      <c r="D79" s="313">
        <v>2</v>
      </c>
      <c r="E79" s="397"/>
      <c r="F79" s="313">
        <f>D79*E79</f>
        <v>0</v>
      </c>
    </row>
    <row r="80" spans="1:6" x14ac:dyDescent="0.25">
      <c r="A80" s="424"/>
      <c r="B80" s="331" t="s">
        <v>1246</v>
      </c>
      <c r="C80" s="339" t="s">
        <v>69</v>
      </c>
      <c r="D80" s="313">
        <v>3</v>
      </c>
      <c r="E80" s="397"/>
      <c r="F80" s="313">
        <f>D80*E80</f>
        <v>0</v>
      </c>
    </row>
    <row r="81" spans="1:6" x14ac:dyDescent="0.25">
      <c r="A81" s="424"/>
      <c r="B81" s="331" t="s">
        <v>1247</v>
      </c>
      <c r="C81" s="339" t="s">
        <v>69</v>
      </c>
      <c r="D81" s="313">
        <v>1</v>
      </c>
      <c r="E81" s="397"/>
      <c r="F81" s="313">
        <f>D81*E81</f>
        <v>0</v>
      </c>
    </row>
    <row r="82" spans="1:6" x14ac:dyDescent="0.25">
      <c r="A82" s="424"/>
      <c r="B82" s="331" t="s">
        <v>1248</v>
      </c>
      <c r="C82" s="339" t="s">
        <v>69</v>
      </c>
      <c r="D82" s="313">
        <v>1</v>
      </c>
      <c r="E82" s="397"/>
      <c r="F82" s="313">
        <f>D82*E82</f>
        <v>0</v>
      </c>
    </row>
    <row r="83" spans="1:6" x14ac:dyDescent="0.25">
      <c r="A83" s="424"/>
      <c r="B83" s="315"/>
      <c r="C83" s="339"/>
      <c r="D83" s="346"/>
      <c r="E83" s="426"/>
      <c r="F83" s="313"/>
    </row>
    <row r="84" spans="1:6" ht="127.5" x14ac:dyDescent="0.25">
      <c r="A84" s="325" t="s">
        <v>819</v>
      </c>
      <c r="B84" s="355" t="s">
        <v>1225</v>
      </c>
      <c r="C84" s="338"/>
      <c r="D84" s="352"/>
      <c r="E84" s="399"/>
      <c r="F84" s="323"/>
    </row>
    <row r="85" spans="1:6" x14ac:dyDescent="0.25">
      <c r="A85" s="325"/>
      <c r="B85" s="306"/>
      <c r="C85" s="338"/>
      <c r="D85" s="347"/>
      <c r="E85" s="399"/>
      <c r="F85" s="323"/>
    </row>
    <row r="86" spans="1:6" ht="25.5" x14ac:dyDescent="0.25">
      <c r="A86" s="424"/>
      <c r="B86" s="331" t="s">
        <v>1249</v>
      </c>
      <c r="C86" s="339" t="s">
        <v>69</v>
      </c>
      <c r="D86" s="313">
        <v>1</v>
      </c>
      <c r="E86" s="397"/>
      <c r="F86" s="313">
        <f>D86*E86</f>
        <v>0</v>
      </c>
    </row>
    <row r="87" spans="1:6" ht="38.25" x14ac:dyDescent="0.25">
      <c r="A87" s="424"/>
      <c r="B87" s="331" t="s">
        <v>1250</v>
      </c>
      <c r="C87" s="339" t="s">
        <v>69</v>
      </c>
      <c r="D87" s="313">
        <v>1</v>
      </c>
      <c r="E87" s="397"/>
      <c r="F87" s="313">
        <f>D87*E87</f>
        <v>0</v>
      </c>
    </row>
    <row r="88" spans="1:6" x14ac:dyDescent="0.25">
      <c r="A88" s="424"/>
      <c r="B88" s="315"/>
      <c r="C88" s="339"/>
      <c r="D88" s="346"/>
      <c r="E88" s="426"/>
      <c r="F88" s="313"/>
    </row>
    <row r="89" spans="1:6" ht="51" x14ac:dyDescent="0.25">
      <c r="A89" s="539" t="s">
        <v>824</v>
      </c>
      <c r="B89" s="355" t="s">
        <v>1228</v>
      </c>
      <c r="C89" s="339"/>
      <c r="D89" s="353"/>
      <c r="E89" s="397"/>
      <c r="F89" s="422"/>
    </row>
    <row r="90" spans="1:6" ht="25.5" x14ac:dyDescent="0.25">
      <c r="A90" s="539"/>
      <c r="B90" s="429" t="s">
        <v>1251</v>
      </c>
      <c r="C90" s="339" t="s">
        <v>69</v>
      </c>
      <c r="D90" s="422">
        <v>9</v>
      </c>
      <c r="E90" s="397"/>
      <c r="F90" s="422">
        <f>D90*E90</f>
        <v>0</v>
      </c>
    </row>
    <row r="91" spans="1:6" x14ac:dyDescent="0.25">
      <c r="A91" s="424"/>
      <c r="B91" s="331"/>
      <c r="C91" s="337"/>
      <c r="D91" s="346"/>
      <c r="E91" s="397"/>
      <c r="F91" s="313"/>
    </row>
    <row r="92" spans="1:6" ht="38.25" x14ac:dyDescent="0.25">
      <c r="A92" s="325" t="s">
        <v>826</v>
      </c>
      <c r="B92" s="306" t="s">
        <v>1252</v>
      </c>
      <c r="C92" s="338"/>
      <c r="D92" s="347"/>
      <c r="E92" s="398"/>
      <c r="F92" s="307"/>
    </row>
    <row r="93" spans="1:6" x14ac:dyDescent="0.25">
      <c r="A93" s="316"/>
      <c r="B93" s="306" t="s">
        <v>1166</v>
      </c>
      <c r="C93" s="339" t="s">
        <v>779</v>
      </c>
      <c r="D93" s="346"/>
      <c r="E93" s="397"/>
      <c r="F93" s="313">
        <f>ROUND(SUM(F70:F91)/10,0)</f>
        <v>0</v>
      </c>
    </row>
    <row r="94" spans="1:6" x14ac:dyDescent="0.25">
      <c r="A94" s="316"/>
      <c r="B94" s="306"/>
      <c r="C94" s="338"/>
      <c r="D94" s="481"/>
      <c r="E94" s="398"/>
      <c r="F94" s="307"/>
    </row>
    <row r="95" spans="1:6" x14ac:dyDescent="0.25">
      <c r="A95" s="333"/>
      <c r="B95" s="319" t="s">
        <v>841</v>
      </c>
      <c r="C95" s="340"/>
      <c r="D95" s="392"/>
      <c r="E95" s="400"/>
      <c r="F95" s="320">
        <f>+ROUND(SUM(F70:F93),0)</f>
        <v>0</v>
      </c>
    </row>
    <row r="96" spans="1:6" x14ac:dyDescent="0.25">
      <c r="A96" s="316"/>
      <c r="B96" s="306"/>
      <c r="C96" s="338"/>
      <c r="D96" s="481"/>
      <c r="E96" s="398"/>
      <c r="F96" s="307"/>
    </row>
    <row r="97" spans="1:6" x14ac:dyDescent="0.25">
      <c r="A97" s="308" t="s">
        <v>1036</v>
      </c>
      <c r="B97" s="312" t="s">
        <v>1083</v>
      </c>
      <c r="C97" s="342"/>
      <c r="D97" s="349"/>
      <c r="E97" s="428"/>
      <c r="F97" s="324"/>
    </row>
    <row r="98" spans="1:6" x14ac:dyDescent="0.25">
      <c r="A98" s="310"/>
      <c r="B98" s="306"/>
      <c r="C98" s="338"/>
      <c r="D98" s="347"/>
      <c r="E98" s="398"/>
      <c r="F98" s="307"/>
    </row>
    <row r="99" spans="1:6" ht="15.75" x14ac:dyDescent="0.25">
      <c r="A99" s="317" t="s">
        <v>1038</v>
      </c>
      <c r="B99" s="306" t="s">
        <v>1084</v>
      </c>
      <c r="C99" s="337" t="s">
        <v>801</v>
      </c>
      <c r="D99" s="313">
        <v>322</v>
      </c>
      <c r="E99" s="397"/>
      <c r="F99" s="313">
        <f>D99*E99</f>
        <v>0</v>
      </c>
    </row>
    <row r="100" spans="1:6" x14ac:dyDescent="0.25">
      <c r="A100" s="316"/>
      <c r="B100" s="315"/>
      <c r="C100" s="339"/>
      <c r="D100" s="347"/>
      <c r="E100" s="398"/>
      <c r="F100" s="307"/>
    </row>
    <row r="101" spans="1:6" ht="25.5" x14ac:dyDescent="0.25">
      <c r="A101" s="317" t="s">
        <v>1040</v>
      </c>
      <c r="B101" s="306" t="s">
        <v>1167</v>
      </c>
      <c r="C101" s="337" t="s">
        <v>786</v>
      </c>
      <c r="D101" s="313">
        <v>219</v>
      </c>
      <c r="E101" s="397"/>
      <c r="F101" s="313">
        <f>D101*E101</f>
        <v>0</v>
      </c>
    </row>
    <row r="102" spans="1:6" x14ac:dyDescent="0.25">
      <c r="A102" s="316"/>
      <c r="B102" s="315"/>
      <c r="C102" s="339"/>
      <c r="D102" s="307"/>
      <c r="E102" s="398"/>
      <c r="F102" s="307"/>
    </row>
    <row r="103" spans="1:6" ht="25.5" x14ac:dyDescent="0.25">
      <c r="A103" s="317" t="s">
        <v>1086</v>
      </c>
      <c r="B103" s="306" t="s">
        <v>1087</v>
      </c>
      <c r="C103" s="337" t="s">
        <v>786</v>
      </c>
      <c r="D103" s="313">
        <v>219</v>
      </c>
      <c r="E103" s="397"/>
      <c r="F103" s="313">
        <f>D103*E103</f>
        <v>0</v>
      </c>
    </row>
    <row r="104" spans="1:6" x14ac:dyDescent="0.25">
      <c r="A104" s="424"/>
      <c r="B104" s="327"/>
      <c r="C104" s="343"/>
      <c r="D104" s="307"/>
      <c r="E104" s="399"/>
      <c r="F104" s="323"/>
    </row>
    <row r="105" spans="1:6" ht="25.5" x14ac:dyDescent="0.25">
      <c r="A105" s="317" t="s">
        <v>1088</v>
      </c>
      <c r="B105" s="306" t="s">
        <v>1089</v>
      </c>
      <c r="C105" s="338"/>
      <c r="D105" s="307"/>
      <c r="E105" s="398"/>
      <c r="F105" s="307"/>
    </row>
    <row r="106" spans="1:6" x14ac:dyDescent="0.25">
      <c r="A106" s="317"/>
      <c r="B106" s="306"/>
      <c r="C106" s="338"/>
      <c r="D106" s="307"/>
      <c r="E106" s="398"/>
      <c r="F106" s="307"/>
    </row>
    <row r="107" spans="1:6" ht="15.75" x14ac:dyDescent="0.25">
      <c r="A107" s="317"/>
      <c r="B107" s="331" t="s">
        <v>1253</v>
      </c>
      <c r="C107" s="337" t="s">
        <v>786</v>
      </c>
      <c r="D107" s="313">
        <v>62</v>
      </c>
      <c r="E107" s="397"/>
      <c r="F107" s="313">
        <f>D107*E107</f>
        <v>0</v>
      </c>
    </row>
    <row r="108" spans="1:6" ht="15.75" x14ac:dyDescent="0.25">
      <c r="A108" s="317"/>
      <c r="B108" s="331" t="s">
        <v>1233</v>
      </c>
      <c r="C108" s="337" t="s">
        <v>786</v>
      </c>
      <c r="D108" s="422">
        <v>157</v>
      </c>
      <c r="E108" s="397"/>
      <c r="F108" s="313">
        <f>D108*E108</f>
        <v>0</v>
      </c>
    </row>
    <row r="109" spans="1:6" x14ac:dyDescent="0.25">
      <c r="A109" s="316"/>
      <c r="B109" s="315"/>
      <c r="C109" s="339"/>
      <c r="D109" s="347"/>
      <c r="E109" s="398"/>
      <c r="F109" s="307"/>
    </row>
    <row r="110" spans="1:6" ht="25.5" x14ac:dyDescent="0.25">
      <c r="A110" s="317" t="s">
        <v>1091</v>
      </c>
      <c r="B110" s="306" t="s">
        <v>1169</v>
      </c>
      <c r="C110" s="338"/>
      <c r="D110" s="347"/>
      <c r="E110" s="398"/>
      <c r="F110" s="307"/>
    </row>
    <row r="111" spans="1:6" x14ac:dyDescent="0.25">
      <c r="A111" s="317"/>
      <c r="B111" s="314"/>
      <c r="C111" s="337"/>
      <c r="D111" s="347"/>
      <c r="E111" s="398"/>
      <c r="F111" s="307"/>
    </row>
    <row r="112" spans="1:6" x14ac:dyDescent="0.25">
      <c r="A112" s="317"/>
      <c r="B112" s="429" t="s">
        <v>1234</v>
      </c>
      <c r="C112" s="536"/>
      <c r="D112" s="347"/>
      <c r="E112" s="398"/>
      <c r="F112" s="307"/>
    </row>
    <row r="113" spans="1:6" x14ac:dyDescent="0.25">
      <c r="A113" s="317"/>
      <c r="B113" s="331" t="s">
        <v>1254</v>
      </c>
      <c r="C113" s="339" t="s">
        <v>69</v>
      </c>
      <c r="D113" s="313">
        <v>9</v>
      </c>
      <c r="E113" s="397"/>
      <c r="F113" s="313">
        <f>D113*E113</f>
        <v>0</v>
      </c>
    </row>
    <row r="114" spans="1:6" x14ac:dyDescent="0.25">
      <c r="A114" s="317"/>
      <c r="B114" s="314"/>
      <c r="C114" s="337"/>
      <c r="D114" s="346"/>
      <c r="E114" s="397"/>
      <c r="F114" s="313"/>
    </row>
    <row r="115" spans="1:6" x14ac:dyDescent="0.25">
      <c r="A115" s="325" t="s">
        <v>1174</v>
      </c>
      <c r="B115" s="306" t="s">
        <v>1092</v>
      </c>
      <c r="C115" s="338"/>
      <c r="D115" s="347"/>
      <c r="E115" s="398"/>
      <c r="F115" s="307"/>
    </row>
    <row r="116" spans="1:6" x14ac:dyDescent="0.25">
      <c r="A116" s="316"/>
      <c r="B116" s="306" t="s">
        <v>1175</v>
      </c>
      <c r="C116" s="315" t="s">
        <v>779</v>
      </c>
      <c r="D116" s="347"/>
      <c r="E116" s="398"/>
      <c r="F116" s="313">
        <f>ROUND(SUM(F99:F114)/10,0)</f>
        <v>0</v>
      </c>
    </row>
    <row r="117" spans="1:6" x14ac:dyDescent="0.25">
      <c r="A117" s="316"/>
      <c r="B117" s="315"/>
      <c r="C117" s="339"/>
      <c r="D117" s="347"/>
      <c r="E117" s="398"/>
      <c r="F117" s="307"/>
    </row>
    <row r="118" spans="1:6" x14ac:dyDescent="0.25">
      <c r="A118" s="333"/>
      <c r="B118" s="319" t="s">
        <v>1094</v>
      </c>
      <c r="C118" s="340"/>
      <c r="D118" s="392"/>
      <c r="E118" s="400"/>
      <c r="F118" s="320">
        <f>+ROUND(SUM(F99:F117),0)</f>
        <v>0</v>
      </c>
    </row>
    <row r="119" spans="1:6" x14ac:dyDescent="0.25">
      <c r="A119" s="302"/>
      <c r="B119" s="302"/>
      <c r="C119" s="345"/>
      <c r="D119" s="350"/>
      <c r="E119" s="401"/>
      <c r="F119" s="303"/>
    </row>
    <row r="120" spans="1:6" x14ac:dyDescent="0.25">
      <c r="A120" s="302"/>
      <c r="B120" s="302"/>
      <c r="C120" s="345"/>
      <c r="D120" s="351"/>
      <c r="E120" s="430"/>
      <c r="F120" s="431"/>
    </row>
    <row r="121" spans="1:6" ht="15.75" thickBot="1" x14ac:dyDescent="0.3">
      <c r="A121" s="551"/>
      <c r="B121" s="551"/>
      <c r="C121" s="552"/>
      <c r="D121" s="553"/>
      <c r="E121" s="554"/>
      <c r="F121" s="555"/>
    </row>
    <row r="122" spans="1:6" ht="15.75" thickTop="1" x14ac:dyDescent="0.25">
      <c r="A122" s="302"/>
      <c r="B122" s="556" t="s">
        <v>1264</v>
      </c>
      <c r="C122" s="557"/>
      <c r="D122" s="558"/>
      <c r="E122" s="559"/>
      <c r="F122" s="560">
        <f>SUM(F118,F95,F65,F22)</f>
        <v>0</v>
      </c>
    </row>
    <row r="123" spans="1:6" x14ac:dyDescent="0.25">
      <c r="A123" s="302"/>
      <c r="B123" s="302"/>
      <c r="C123" s="345"/>
      <c r="D123" s="351"/>
      <c r="E123" s="430"/>
      <c r="F123" s="304"/>
    </row>
    <row r="124" spans="1:6" x14ac:dyDescent="0.25">
      <c r="A124" s="302"/>
      <c r="B124" s="302"/>
      <c r="C124" s="345"/>
      <c r="D124" s="351"/>
      <c r="E124" s="430"/>
      <c r="F124" s="304"/>
    </row>
    <row r="125" spans="1:6" x14ac:dyDescent="0.25">
      <c r="A125" s="302"/>
      <c r="B125" s="302"/>
      <c r="C125" s="345"/>
      <c r="D125" s="351"/>
      <c r="E125" s="430"/>
      <c r="F125" s="304"/>
    </row>
    <row r="126" spans="1:6" x14ac:dyDescent="0.25">
      <c r="A126" s="302"/>
      <c r="B126" s="302"/>
      <c r="C126" s="345"/>
      <c r="D126" s="351"/>
      <c r="E126" s="430"/>
      <c r="F126" s="304"/>
    </row>
    <row r="127" spans="1:6" x14ac:dyDescent="0.25">
      <c r="A127" s="302"/>
      <c r="B127" s="302"/>
      <c r="C127" s="345"/>
      <c r="D127" s="351"/>
      <c r="E127" s="430"/>
      <c r="F127" s="304"/>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45"/>
      <c r="D282" s="351"/>
      <c r="E282" s="430"/>
      <c r="F282" s="304"/>
    </row>
    <row r="283" spans="1:6" x14ac:dyDescent="0.25">
      <c r="A283" s="302"/>
      <c r="B283" s="302"/>
      <c r="C283" s="345"/>
      <c r="D283" s="351"/>
      <c r="E283" s="430"/>
      <c r="F283" s="304"/>
    </row>
    <row r="284" spans="1:6" x14ac:dyDescent="0.25">
      <c r="A284" s="302"/>
      <c r="B284" s="302"/>
      <c r="C284" s="345"/>
      <c r="D284" s="351"/>
      <c r="E284" s="430"/>
      <c r="F284" s="304"/>
    </row>
    <row r="285" spans="1:6" x14ac:dyDescent="0.25">
      <c r="A285" s="302"/>
      <c r="B285" s="302"/>
      <c r="C285" s="345"/>
      <c r="D285" s="351"/>
      <c r="E285" s="430"/>
      <c r="F285" s="304"/>
    </row>
    <row r="286" spans="1:6" x14ac:dyDescent="0.25">
      <c r="A286" s="302"/>
      <c r="B286" s="302"/>
      <c r="C286" s="345"/>
      <c r="D286" s="351"/>
      <c r="E286" s="430"/>
      <c r="F286" s="304"/>
    </row>
    <row r="287" spans="1:6" x14ac:dyDescent="0.25">
      <c r="A287" s="302"/>
      <c r="B287" s="302"/>
      <c r="C287" s="345"/>
      <c r="D287" s="351"/>
      <c r="E287" s="430"/>
      <c r="F287" s="304"/>
    </row>
    <row r="288" spans="1:6" x14ac:dyDescent="0.25">
      <c r="A288" s="302"/>
      <c r="B288" s="302"/>
      <c r="C288" s="345"/>
      <c r="D288" s="351"/>
      <c r="E288" s="430"/>
      <c r="F288" s="304"/>
    </row>
    <row r="289" spans="1:6" x14ac:dyDescent="0.25">
      <c r="A289" s="302"/>
      <c r="B289" s="302"/>
      <c r="C289" s="345"/>
      <c r="D289" s="351"/>
      <c r="E289" s="430"/>
      <c r="F289" s="304"/>
    </row>
    <row r="290" spans="1:6" x14ac:dyDescent="0.25">
      <c r="A290" s="302"/>
      <c r="B290" s="302"/>
      <c r="C290" s="345"/>
      <c r="D290" s="351"/>
      <c r="E290" s="430"/>
      <c r="F290" s="304"/>
    </row>
    <row r="291" spans="1:6" x14ac:dyDescent="0.25">
      <c r="A291" s="302"/>
      <c r="B291" s="302"/>
      <c r="C291" s="345"/>
      <c r="D291" s="351"/>
      <c r="E291" s="430"/>
      <c r="F291" s="304"/>
    </row>
    <row r="292" spans="1:6" x14ac:dyDescent="0.25">
      <c r="A292" s="302"/>
      <c r="B292" s="302"/>
      <c r="C292" s="345"/>
      <c r="D292" s="351"/>
      <c r="E292" s="430"/>
      <c r="F292" s="304"/>
    </row>
    <row r="293" spans="1:6" x14ac:dyDescent="0.25">
      <c r="A293" s="302"/>
      <c r="B293" s="302"/>
      <c r="C293" s="345"/>
      <c r="D293" s="351"/>
      <c r="E293" s="430"/>
      <c r="F293" s="304"/>
    </row>
    <row r="294" spans="1:6" x14ac:dyDescent="0.25">
      <c r="A294" s="302"/>
      <c r="B294" s="302"/>
      <c r="C294" s="345"/>
      <c r="D294" s="351"/>
      <c r="E294" s="430"/>
      <c r="F294" s="304"/>
    </row>
    <row r="295" spans="1:6" x14ac:dyDescent="0.25">
      <c r="A295" s="302"/>
      <c r="B295" s="302"/>
      <c r="C295" s="345"/>
      <c r="D295" s="351"/>
      <c r="E295" s="430"/>
      <c r="F295" s="304"/>
    </row>
    <row r="296" spans="1:6" x14ac:dyDescent="0.25">
      <c r="A296" s="302"/>
      <c r="B296" s="302"/>
      <c r="C296" s="345"/>
      <c r="D296" s="351"/>
      <c r="E296" s="430"/>
      <c r="F296" s="304"/>
    </row>
    <row r="297" spans="1:6" x14ac:dyDescent="0.25">
      <c r="A297" s="302"/>
      <c r="B297" s="302"/>
      <c r="C297" s="345"/>
      <c r="D297" s="351"/>
      <c r="E297" s="430"/>
      <c r="F297" s="304"/>
    </row>
    <row r="298" spans="1:6" x14ac:dyDescent="0.25">
      <c r="A298" s="302"/>
      <c r="B298" s="302"/>
      <c r="C298" s="345"/>
      <c r="D298" s="351"/>
      <c r="E298" s="430"/>
      <c r="F298" s="304"/>
    </row>
    <row r="299" spans="1:6" x14ac:dyDescent="0.25">
      <c r="A299" s="302"/>
      <c r="B299" s="302"/>
      <c r="C299" s="345"/>
      <c r="D299" s="351"/>
      <c r="E299" s="430"/>
      <c r="F299" s="304"/>
    </row>
    <row r="300" spans="1:6" x14ac:dyDescent="0.25">
      <c r="A300" s="302"/>
      <c r="B300" s="302"/>
      <c r="C300" s="345"/>
      <c r="D300" s="351"/>
      <c r="E300" s="430"/>
      <c r="F300" s="304"/>
    </row>
    <row r="301" spans="1:6" x14ac:dyDescent="0.25">
      <c r="A301" s="302"/>
      <c r="B301" s="302"/>
      <c r="C301" s="302"/>
      <c r="D301" s="351"/>
      <c r="E301" s="430"/>
      <c r="F301" s="304"/>
    </row>
    <row r="302" spans="1:6" x14ac:dyDescent="0.25">
      <c r="A302" s="302"/>
      <c r="B302" s="302"/>
      <c r="C302" s="302"/>
      <c r="D302" s="351"/>
      <c r="E302" s="430"/>
      <c r="F302" s="304"/>
    </row>
    <row r="303" spans="1:6" x14ac:dyDescent="0.25">
      <c r="A303" s="302"/>
      <c r="B303" s="302"/>
      <c r="C303" s="302"/>
      <c r="D303" s="351"/>
      <c r="E303" s="430"/>
      <c r="F303" s="304"/>
    </row>
    <row r="304" spans="1:6" x14ac:dyDescent="0.25">
      <c r="A304" s="302"/>
      <c r="B304" s="302"/>
      <c r="C304" s="302"/>
      <c r="D304" s="351"/>
      <c r="E304" s="430"/>
      <c r="F304" s="304"/>
    </row>
    <row r="305" spans="1:6" x14ac:dyDescent="0.25">
      <c r="A305" s="302"/>
      <c r="B305" s="302"/>
      <c r="C305" s="302"/>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2"/>
      <c r="B331" s="302"/>
      <c r="C331" s="302"/>
      <c r="D331" s="351"/>
      <c r="E331" s="430"/>
      <c r="F331" s="304"/>
    </row>
    <row r="332" spans="1:6" x14ac:dyDescent="0.25">
      <c r="A332" s="302"/>
      <c r="B332" s="302"/>
      <c r="C332" s="302"/>
      <c r="D332" s="351"/>
      <c r="E332" s="430"/>
      <c r="F332" s="304"/>
    </row>
    <row r="333" spans="1:6" x14ac:dyDescent="0.25">
      <c r="A333" s="302"/>
      <c r="B333" s="302"/>
      <c r="C333" s="302"/>
      <c r="D333" s="351"/>
      <c r="E333" s="430"/>
      <c r="F333" s="304"/>
    </row>
    <row r="334" spans="1:6" x14ac:dyDescent="0.25">
      <c r="A334" s="302"/>
      <c r="B334" s="302"/>
      <c r="C334" s="302"/>
      <c r="D334" s="351"/>
      <c r="E334" s="430"/>
      <c r="F334" s="304"/>
    </row>
    <row r="335" spans="1:6" x14ac:dyDescent="0.25">
      <c r="A335" s="302"/>
      <c r="B335" s="302"/>
      <c r="C335" s="302"/>
      <c r="D335" s="351"/>
      <c r="E335" s="430"/>
      <c r="F335" s="304"/>
    </row>
    <row r="336" spans="1:6" x14ac:dyDescent="0.25">
      <c r="A336" s="302"/>
      <c r="B336" s="302"/>
      <c r="C336" s="302"/>
      <c r="D336" s="351"/>
      <c r="E336" s="430"/>
      <c r="F336" s="304"/>
    </row>
    <row r="337" spans="1:6" x14ac:dyDescent="0.25">
      <c r="A337" s="302"/>
      <c r="B337" s="302"/>
      <c r="C337" s="302"/>
      <c r="D337" s="351"/>
      <c r="E337" s="430"/>
      <c r="F337" s="304"/>
    </row>
    <row r="338" spans="1:6" x14ac:dyDescent="0.25">
      <c r="A338" s="302"/>
      <c r="B338" s="302"/>
      <c r="C338" s="302"/>
      <c r="D338" s="351"/>
      <c r="E338" s="430"/>
      <c r="F338" s="304"/>
    </row>
    <row r="339" spans="1:6" x14ac:dyDescent="0.25">
      <c r="A339" s="302"/>
      <c r="B339" s="302"/>
      <c r="C339" s="302"/>
      <c r="D339" s="351"/>
      <c r="E339" s="430"/>
      <c r="F339" s="304"/>
    </row>
    <row r="340" spans="1:6" x14ac:dyDescent="0.25">
      <c r="A340" s="302"/>
      <c r="B340" s="302"/>
      <c r="C340" s="302"/>
      <c r="D340" s="351"/>
      <c r="E340" s="430"/>
      <c r="F340" s="304"/>
    </row>
    <row r="341" spans="1:6" x14ac:dyDescent="0.25">
      <c r="A341" s="302"/>
      <c r="B341" s="302"/>
      <c r="C341" s="302"/>
      <c r="D341" s="351"/>
      <c r="E341" s="430"/>
      <c r="F341" s="304"/>
    </row>
    <row r="342" spans="1:6" x14ac:dyDescent="0.25">
      <c r="A342" s="302"/>
      <c r="B342" s="302"/>
      <c r="C342" s="302"/>
      <c r="D342" s="351"/>
      <c r="E342" s="430"/>
      <c r="F342" s="304"/>
    </row>
    <row r="343" spans="1:6" x14ac:dyDescent="0.25">
      <c r="A343" s="302"/>
      <c r="B343" s="302"/>
      <c r="C343" s="302"/>
      <c r="D343" s="351"/>
      <c r="E343" s="430"/>
      <c r="F343" s="304"/>
    </row>
    <row r="344" spans="1:6" x14ac:dyDescent="0.25">
      <c r="A344" s="302"/>
      <c r="B344" s="302"/>
      <c r="C344" s="302"/>
      <c r="D344" s="351"/>
      <c r="E344" s="430"/>
      <c r="F344" s="304"/>
    </row>
    <row r="345" spans="1:6" x14ac:dyDescent="0.25">
      <c r="A345" s="302"/>
      <c r="B345" s="302"/>
      <c r="C345" s="302"/>
      <c r="D345" s="351"/>
      <c r="E345" s="430"/>
      <c r="F345" s="304"/>
    </row>
    <row r="346" spans="1:6" x14ac:dyDescent="0.25">
      <c r="A346" s="302"/>
      <c r="B346" s="302"/>
      <c r="C346" s="302"/>
      <c r="D346" s="351"/>
      <c r="E346" s="430"/>
      <c r="F346" s="304"/>
    </row>
    <row r="347" spans="1:6" x14ac:dyDescent="0.25">
      <c r="A347" s="302"/>
      <c r="B347" s="302"/>
      <c r="C347" s="302"/>
      <c r="D347" s="351"/>
      <c r="E347" s="430"/>
      <c r="F347" s="304"/>
    </row>
    <row r="348" spans="1:6" x14ac:dyDescent="0.25">
      <c r="A348" s="302"/>
      <c r="B348" s="302"/>
      <c r="C348" s="302"/>
      <c r="D348" s="351"/>
      <c r="E348" s="430"/>
      <c r="F348" s="304"/>
    </row>
    <row r="349" spans="1:6" x14ac:dyDescent="0.25">
      <c r="A349" s="302"/>
      <c r="B349" s="302"/>
      <c r="C349" s="302"/>
      <c r="D349" s="351"/>
      <c r="E349" s="430"/>
      <c r="F349" s="304"/>
    </row>
    <row r="350" spans="1:6" x14ac:dyDescent="0.25">
      <c r="A350" s="300"/>
      <c r="B350" s="300"/>
      <c r="C350" s="300"/>
      <c r="E350" s="467"/>
      <c r="F350" s="301"/>
    </row>
    <row r="351" spans="1:6" x14ac:dyDescent="0.25">
      <c r="A351" s="300"/>
      <c r="B351" s="300"/>
      <c r="C351" s="300"/>
      <c r="E351" s="467"/>
      <c r="F351" s="301"/>
    </row>
    <row r="352" spans="1:6" x14ac:dyDescent="0.25">
      <c r="A352" s="300"/>
      <c r="B352" s="300"/>
      <c r="C352" s="300"/>
      <c r="E352" s="467"/>
      <c r="F352" s="301"/>
    </row>
    <row r="353" spans="1:6" x14ac:dyDescent="0.25">
      <c r="A353" s="300"/>
      <c r="B353" s="300"/>
      <c r="C353" s="300"/>
      <c r="E353" s="467"/>
      <c r="F353" s="301"/>
    </row>
    <row r="354" spans="1:6" x14ac:dyDescent="0.25">
      <c r="A354" s="300"/>
      <c r="B354" s="300"/>
      <c r="C354" s="300"/>
      <c r="E354" s="467"/>
      <c r="F354" s="301"/>
    </row>
    <row r="355" spans="1:6" x14ac:dyDescent="0.25">
      <c r="A355" s="300"/>
      <c r="B355" s="300"/>
      <c r="C355" s="300"/>
      <c r="E355" s="467"/>
      <c r="F355" s="301"/>
    </row>
    <row r="356" spans="1:6" x14ac:dyDescent="0.25">
      <c r="A356" s="300"/>
      <c r="B356" s="300"/>
      <c r="C356" s="300"/>
      <c r="E356" s="467"/>
      <c r="F356" s="301"/>
    </row>
    <row r="357" spans="1:6" x14ac:dyDescent="0.25">
      <c r="A357" s="300"/>
      <c r="B357" s="300"/>
      <c r="C357" s="300"/>
      <c r="E357" s="467"/>
      <c r="F357" s="301"/>
    </row>
    <row r="358" spans="1:6" x14ac:dyDescent="0.25">
      <c r="A358" s="300"/>
      <c r="B358" s="300"/>
      <c r="C358" s="300"/>
      <c r="E358" s="467"/>
      <c r="F358" s="301"/>
    </row>
    <row r="359" spans="1:6" x14ac:dyDescent="0.25">
      <c r="A359" s="300"/>
      <c r="B359" s="300"/>
      <c r="C359" s="300"/>
      <c r="E359" s="467"/>
      <c r="F359" s="30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E18"/>
  <sheetViews>
    <sheetView workbookViewId="0">
      <selection activeCell="C14" sqref="C14"/>
    </sheetView>
  </sheetViews>
  <sheetFormatPr defaultRowHeight="15" x14ac:dyDescent="0.25"/>
  <cols>
    <col min="2" max="2" width="36.42578125" customWidth="1"/>
    <col min="3" max="3" width="18.28515625" customWidth="1"/>
  </cols>
  <sheetData>
    <row r="1" spans="1:5" x14ac:dyDescent="0.25">
      <c r="A1" s="472"/>
      <c r="B1" s="473" t="s">
        <v>762</v>
      </c>
      <c r="C1" s="384"/>
    </row>
    <row r="2" spans="1:5" x14ac:dyDescent="0.25">
      <c r="A2" s="371"/>
      <c r="B2" s="474"/>
      <c r="C2" s="385"/>
    </row>
    <row r="3" spans="1:5" x14ac:dyDescent="0.25">
      <c r="A3" s="370"/>
      <c r="B3" s="372"/>
      <c r="C3" s="384"/>
    </row>
    <row r="4" spans="1:5" x14ac:dyDescent="0.25">
      <c r="A4" s="370" t="s">
        <v>763</v>
      </c>
      <c r="B4" s="370" t="s">
        <v>764</v>
      </c>
      <c r="C4" s="393">
        <f>'VJ-grablje'!F93</f>
        <v>0</v>
      </c>
    </row>
    <row r="5" spans="1:5" x14ac:dyDescent="0.25">
      <c r="A5" s="370"/>
      <c r="B5" s="372"/>
      <c r="C5" s="384"/>
    </row>
    <row r="6" spans="1:5" x14ac:dyDescent="0.25">
      <c r="A6" s="373" t="s">
        <v>765</v>
      </c>
      <c r="B6" s="475" t="s">
        <v>766</v>
      </c>
      <c r="C6" s="393">
        <f>ČRPALIŠČE!F152</f>
        <v>0</v>
      </c>
    </row>
    <row r="7" spans="1:5" x14ac:dyDescent="0.25">
      <c r="A7" s="374"/>
      <c r="B7" s="476"/>
      <c r="C7" s="386"/>
    </row>
    <row r="8" spans="1:5" x14ac:dyDescent="0.25">
      <c r="A8" s="373" t="s">
        <v>767</v>
      </c>
      <c r="B8" s="475" t="s">
        <v>768</v>
      </c>
      <c r="C8" s="393">
        <f>'ČN 120PE'!F145</f>
        <v>0</v>
      </c>
    </row>
    <row r="9" spans="1:5" x14ac:dyDescent="0.25">
      <c r="A9" s="374"/>
      <c r="B9" s="476"/>
      <c r="C9" s="387"/>
    </row>
    <row r="10" spans="1:5" x14ac:dyDescent="0.25">
      <c r="A10" s="373" t="s">
        <v>769</v>
      </c>
      <c r="B10" s="475" t="s">
        <v>770</v>
      </c>
      <c r="C10" s="393">
        <f>'iztočni-kanal'!F81</f>
        <v>0</v>
      </c>
    </row>
    <row r="11" spans="1:5" x14ac:dyDescent="0.25">
      <c r="A11" s="374"/>
      <c r="B11" s="476"/>
      <c r="C11" s="386"/>
    </row>
    <row r="12" spans="1:5" x14ac:dyDescent="0.25">
      <c r="A12" s="375" t="s">
        <v>767</v>
      </c>
      <c r="B12" s="377" t="s">
        <v>1266</v>
      </c>
      <c r="C12" s="394"/>
      <c r="E12" s="549"/>
    </row>
    <row r="13" spans="1:5" x14ac:dyDescent="0.25">
      <c r="A13" s="376"/>
      <c r="B13" s="377"/>
      <c r="C13" s="394"/>
    </row>
    <row r="14" spans="1:5" x14ac:dyDescent="0.25">
      <c r="A14" s="378"/>
      <c r="B14" s="477" t="s">
        <v>771</v>
      </c>
      <c r="C14" s="395">
        <f>SUM(C4:C12)</f>
        <v>0</v>
      </c>
    </row>
    <row r="15" spans="1:5" x14ac:dyDescent="0.25">
      <c r="A15" s="379"/>
      <c r="B15" s="377"/>
      <c r="C15" s="394"/>
    </row>
    <row r="16" spans="1:5" x14ac:dyDescent="0.25">
      <c r="A16" s="378"/>
      <c r="B16" s="380" t="s">
        <v>772</v>
      </c>
      <c r="C16" s="395">
        <f>ROUND(SUM(C14*1.22)-C14,0)</f>
        <v>0</v>
      </c>
    </row>
    <row r="17" spans="1:3" x14ac:dyDescent="0.25">
      <c r="A17" s="376"/>
      <c r="B17" s="376"/>
      <c r="C17" s="396"/>
    </row>
    <row r="18" spans="1:3" x14ac:dyDescent="0.25">
      <c r="A18" s="378"/>
      <c r="B18" s="477" t="s">
        <v>771</v>
      </c>
      <c r="C18" s="395">
        <f>SUM(C14+C16)</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L314"/>
  <sheetViews>
    <sheetView topLeftCell="A40" workbookViewId="0">
      <selection activeCell="F93" sqref="F93"/>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369" customWidth="1"/>
    <col min="6" max="6" width="12.5703125" style="297" customWidth="1"/>
  </cols>
  <sheetData>
    <row r="2" spans="1:12" x14ac:dyDescent="0.25">
      <c r="A2" s="478" t="s">
        <v>763</v>
      </c>
      <c r="B2" s="479" t="s">
        <v>773</v>
      </c>
      <c r="C2" s="480"/>
      <c r="D2" s="389"/>
      <c r="E2" s="356"/>
      <c r="F2" s="305"/>
    </row>
    <row r="3" spans="1:12" x14ac:dyDescent="0.25">
      <c r="A3" s="306"/>
      <c r="B3" s="306"/>
      <c r="C3" s="306"/>
      <c r="D3" s="347"/>
      <c r="E3" s="357"/>
      <c r="F3" s="307"/>
    </row>
    <row r="4" spans="1:12" ht="25.5" x14ac:dyDescent="0.25">
      <c r="A4" s="446" t="s">
        <v>774</v>
      </c>
      <c r="B4" s="441" t="s">
        <v>775</v>
      </c>
      <c r="C4" s="442" t="s">
        <v>776</v>
      </c>
      <c r="D4" s="443" t="s">
        <v>777</v>
      </c>
      <c r="E4" s="444" t="s">
        <v>778</v>
      </c>
      <c r="F4" s="445" t="s">
        <v>779</v>
      </c>
    </row>
    <row r="5" spans="1:12" x14ac:dyDescent="0.25">
      <c r="A5" s="310"/>
      <c r="B5" s="336"/>
      <c r="C5" s="336"/>
      <c r="D5" s="390"/>
      <c r="E5" s="359"/>
      <c r="F5" s="311"/>
      <c r="H5" s="549"/>
      <c r="I5" s="549"/>
      <c r="J5" s="549"/>
      <c r="K5" s="549"/>
      <c r="L5" s="549"/>
    </row>
    <row r="6" spans="1:12" x14ac:dyDescent="0.25">
      <c r="A6" s="308" t="s">
        <v>780</v>
      </c>
      <c r="B6" s="312" t="s">
        <v>642</v>
      </c>
      <c r="C6" s="312"/>
      <c r="D6" s="391"/>
      <c r="E6" s="358"/>
      <c r="F6" s="309"/>
      <c r="H6" s="549"/>
      <c r="I6" s="549"/>
      <c r="J6" s="549"/>
      <c r="K6" s="549"/>
      <c r="L6" s="549"/>
    </row>
    <row r="7" spans="1:12" x14ac:dyDescent="0.25">
      <c r="A7" s="310"/>
      <c r="B7" s="306"/>
      <c r="C7" s="338"/>
      <c r="D7" s="347"/>
      <c r="E7" s="357"/>
      <c r="F7" s="307"/>
      <c r="H7" s="549"/>
      <c r="I7" s="549"/>
      <c r="J7" s="549"/>
      <c r="K7" s="549"/>
      <c r="L7" s="549"/>
    </row>
    <row r="8" spans="1:12" ht="25.5" x14ac:dyDescent="0.25">
      <c r="A8" s="310" t="s">
        <v>781</v>
      </c>
      <c r="B8" s="306" t="s">
        <v>782</v>
      </c>
      <c r="C8" s="339"/>
      <c r="D8" s="422"/>
      <c r="E8" s="360"/>
      <c r="F8" s="313"/>
      <c r="H8" s="549"/>
      <c r="I8" s="549"/>
      <c r="J8" s="549"/>
      <c r="K8" s="549"/>
      <c r="L8" s="549"/>
    </row>
    <row r="9" spans="1:12" x14ac:dyDescent="0.25">
      <c r="A9" s="316"/>
      <c r="B9" s="306" t="s">
        <v>783</v>
      </c>
      <c r="C9" s="339" t="s">
        <v>779</v>
      </c>
      <c r="D9" s="422"/>
      <c r="E9" s="360"/>
      <c r="F9" s="313">
        <v>0</v>
      </c>
      <c r="H9" s="549"/>
      <c r="I9" s="549"/>
      <c r="J9" s="549"/>
      <c r="K9" s="549"/>
      <c r="L9" s="549"/>
    </row>
    <row r="10" spans="1:12" x14ac:dyDescent="0.25">
      <c r="A10" s="310"/>
      <c r="B10" s="306"/>
      <c r="C10" s="338"/>
      <c r="D10" s="437"/>
      <c r="E10" s="357"/>
      <c r="F10" s="307"/>
      <c r="H10" s="549"/>
      <c r="I10" s="549"/>
      <c r="J10" s="549"/>
      <c r="K10" s="549"/>
      <c r="L10" s="549"/>
    </row>
    <row r="11" spans="1:12" ht="25.5" x14ac:dyDescent="0.25">
      <c r="A11" s="310" t="s">
        <v>784</v>
      </c>
      <c r="B11" s="306" t="s">
        <v>785</v>
      </c>
      <c r="C11" s="337" t="s">
        <v>786</v>
      </c>
      <c r="D11" s="313">
        <v>4</v>
      </c>
      <c r="E11" s="360"/>
      <c r="F11" s="313">
        <f>D11*E11</f>
        <v>0</v>
      </c>
      <c r="H11" s="549"/>
      <c r="I11" s="549"/>
      <c r="J11" s="549"/>
      <c r="K11" s="549"/>
      <c r="L11" s="549"/>
    </row>
    <row r="12" spans="1:12" x14ac:dyDescent="0.25">
      <c r="A12" s="316"/>
      <c r="B12" s="315"/>
      <c r="C12" s="339"/>
      <c r="D12" s="347"/>
      <c r="E12" s="357"/>
      <c r="F12" s="307"/>
      <c r="H12" s="549"/>
      <c r="I12" s="549"/>
      <c r="J12" s="549"/>
      <c r="K12" s="549"/>
      <c r="L12" s="549"/>
    </row>
    <row r="13" spans="1:12" x14ac:dyDescent="0.25">
      <c r="A13" s="318"/>
      <c r="B13" s="319" t="s">
        <v>666</v>
      </c>
      <c r="C13" s="340"/>
      <c r="D13" s="392"/>
      <c r="E13" s="361"/>
      <c r="F13" s="320">
        <f>SUM(F9:F11)</f>
        <v>0</v>
      </c>
      <c r="H13" s="549"/>
      <c r="I13" s="549"/>
      <c r="J13" s="549"/>
      <c r="K13" s="549"/>
      <c r="L13" s="549"/>
    </row>
    <row r="14" spans="1:12" x14ac:dyDescent="0.25">
      <c r="A14" s="321"/>
      <c r="B14" s="322"/>
      <c r="C14" s="341"/>
      <c r="D14" s="347"/>
      <c r="E14" s="362"/>
      <c r="F14" s="323"/>
    </row>
    <row r="15" spans="1:12" x14ac:dyDescent="0.25">
      <c r="A15" s="308" t="s">
        <v>787</v>
      </c>
      <c r="B15" s="312" t="s">
        <v>644</v>
      </c>
      <c r="C15" s="342"/>
      <c r="D15" s="349"/>
      <c r="E15" s="363"/>
      <c r="F15" s="324"/>
    </row>
    <row r="16" spans="1:12" x14ac:dyDescent="0.25">
      <c r="A16" s="310"/>
      <c r="B16" s="306"/>
      <c r="C16" s="338"/>
      <c r="D16" s="347"/>
      <c r="E16" s="357"/>
      <c r="F16" s="307"/>
    </row>
    <row r="17" spans="1:6" ht="25.5" x14ac:dyDescent="0.25">
      <c r="A17" s="317" t="s">
        <v>788</v>
      </c>
      <c r="B17" s="306" t="s">
        <v>789</v>
      </c>
      <c r="C17" s="337"/>
      <c r="D17" s="346"/>
      <c r="E17" s="360"/>
      <c r="F17" s="313"/>
    </row>
    <row r="18" spans="1:6" ht="25.5" x14ac:dyDescent="0.25">
      <c r="A18" s="316"/>
      <c r="B18" s="458" t="s">
        <v>790</v>
      </c>
      <c r="C18" s="339"/>
      <c r="D18" s="422"/>
      <c r="E18" s="360"/>
      <c r="F18" s="313"/>
    </row>
    <row r="19" spans="1:6" x14ac:dyDescent="0.25">
      <c r="A19" s="316"/>
      <c r="B19" s="315"/>
      <c r="C19" s="339"/>
      <c r="D19" s="346"/>
      <c r="E19" s="360"/>
      <c r="F19" s="313"/>
    </row>
    <row r="20" spans="1:6" ht="51" x14ac:dyDescent="0.25">
      <c r="A20" s="325" t="s">
        <v>791</v>
      </c>
      <c r="B20" s="306" t="s">
        <v>792</v>
      </c>
      <c r="C20" s="337" t="s">
        <v>793</v>
      </c>
      <c r="D20" s="422">
        <v>153</v>
      </c>
      <c r="E20" s="360"/>
      <c r="F20" s="313">
        <f>D20*E20</f>
        <v>0</v>
      </c>
    </row>
    <row r="21" spans="1:6" x14ac:dyDescent="0.25">
      <c r="A21" s="316"/>
      <c r="B21" s="315"/>
      <c r="C21" s="339"/>
      <c r="D21" s="353"/>
      <c r="E21" s="360"/>
      <c r="F21" s="313"/>
    </row>
    <row r="22" spans="1:6" ht="102" x14ac:dyDescent="0.25">
      <c r="A22" s="317" t="s">
        <v>794</v>
      </c>
      <c r="B22" s="306" t="s">
        <v>795</v>
      </c>
      <c r="C22" s="337" t="s">
        <v>793</v>
      </c>
      <c r="D22" s="422">
        <v>102.5</v>
      </c>
      <c r="E22" s="360"/>
      <c r="F22" s="313">
        <f>D22*E22</f>
        <v>0</v>
      </c>
    </row>
    <row r="23" spans="1:6" x14ac:dyDescent="0.25">
      <c r="A23" s="316"/>
      <c r="B23" s="315"/>
      <c r="C23" s="339"/>
      <c r="D23" s="346"/>
      <c r="E23" s="360"/>
      <c r="F23" s="313"/>
    </row>
    <row r="24" spans="1:6" ht="25.5" x14ac:dyDescent="0.25">
      <c r="A24" s="325" t="s">
        <v>796</v>
      </c>
      <c r="B24" s="326" t="s">
        <v>797</v>
      </c>
      <c r="C24" s="337" t="s">
        <v>798</v>
      </c>
      <c r="D24" s="313">
        <v>3</v>
      </c>
      <c r="E24" s="360"/>
      <c r="F24" s="313">
        <f>D24*E24</f>
        <v>0</v>
      </c>
    </row>
    <row r="25" spans="1:6" x14ac:dyDescent="0.25">
      <c r="A25" s="316"/>
      <c r="B25" s="327"/>
      <c r="C25" s="343"/>
      <c r="D25" s="346"/>
      <c r="E25" s="364"/>
      <c r="F25" s="328"/>
    </row>
    <row r="26" spans="1:6" ht="25.5" x14ac:dyDescent="0.25">
      <c r="A26" s="331" t="s">
        <v>799</v>
      </c>
      <c r="B26" s="306" t="s">
        <v>800</v>
      </c>
      <c r="C26" s="337" t="s">
        <v>801</v>
      </c>
      <c r="D26" s="313">
        <v>67</v>
      </c>
      <c r="E26" s="360"/>
      <c r="F26" s="313">
        <f>D26*E26</f>
        <v>0</v>
      </c>
    </row>
    <row r="27" spans="1:6" x14ac:dyDescent="0.25">
      <c r="A27" s="316"/>
      <c r="B27" s="329"/>
      <c r="C27" s="344"/>
      <c r="D27" s="346"/>
      <c r="E27" s="364"/>
      <c r="F27" s="328"/>
    </row>
    <row r="28" spans="1:6" ht="38.25" x14ac:dyDescent="0.25">
      <c r="A28" s="325" t="s">
        <v>802</v>
      </c>
      <c r="B28" s="326" t="s">
        <v>803</v>
      </c>
      <c r="C28" s="337" t="s">
        <v>801</v>
      </c>
      <c r="D28" s="313">
        <v>9</v>
      </c>
      <c r="E28" s="360"/>
      <c r="F28" s="313">
        <f>D28*E28</f>
        <v>0</v>
      </c>
    </row>
    <row r="29" spans="1:6" x14ac:dyDescent="0.25">
      <c r="A29" s="316"/>
      <c r="B29" s="329"/>
      <c r="C29" s="344"/>
      <c r="D29" s="346"/>
      <c r="E29" s="365"/>
      <c r="F29" s="328"/>
    </row>
    <row r="30" spans="1:6" ht="51" x14ac:dyDescent="0.25">
      <c r="A30" s="325" t="s">
        <v>804</v>
      </c>
      <c r="B30" s="306" t="s">
        <v>805</v>
      </c>
      <c r="C30" s="337" t="s">
        <v>793</v>
      </c>
      <c r="D30" s="422">
        <v>149</v>
      </c>
      <c r="E30" s="360"/>
      <c r="F30" s="313">
        <f>D30*E30</f>
        <v>0</v>
      </c>
    </row>
    <row r="31" spans="1:6" x14ac:dyDescent="0.25">
      <c r="A31" s="330"/>
      <c r="B31" s="314"/>
      <c r="C31" s="337"/>
      <c r="D31" s="353"/>
      <c r="E31" s="360"/>
      <c r="F31" s="313"/>
    </row>
    <row r="32" spans="1:6" ht="51" x14ac:dyDescent="0.25">
      <c r="A32" s="317" t="s">
        <v>806</v>
      </c>
      <c r="B32" s="326" t="s">
        <v>807</v>
      </c>
      <c r="C32" s="337" t="s">
        <v>793</v>
      </c>
      <c r="D32" s="422">
        <v>4</v>
      </c>
      <c r="E32" s="360"/>
      <c r="F32" s="313">
        <f>D32*E32</f>
        <v>0</v>
      </c>
    </row>
    <row r="33" spans="1:6" x14ac:dyDescent="0.25">
      <c r="A33" s="317"/>
      <c r="B33" s="314"/>
      <c r="C33" s="337"/>
      <c r="D33" s="348"/>
      <c r="E33" s="366"/>
      <c r="F33" s="313"/>
    </row>
    <row r="34" spans="1:6" ht="51" x14ac:dyDescent="0.25">
      <c r="A34" s="317" t="s">
        <v>808</v>
      </c>
      <c r="B34" s="326" t="s">
        <v>809</v>
      </c>
      <c r="C34" s="337"/>
      <c r="D34" s="313"/>
      <c r="E34" s="360"/>
      <c r="F34" s="313"/>
    </row>
    <row r="35" spans="1:6" x14ac:dyDescent="0.25">
      <c r="A35" s="316"/>
      <c r="B35" s="458" t="s">
        <v>810</v>
      </c>
      <c r="C35" s="339"/>
      <c r="D35" s="422"/>
      <c r="E35" s="360"/>
      <c r="F35" s="313"/>
    </row>
    <row r="36" spans="1:6" x14ac:dyDescent="0.25">
      <c r="A36" s="332"/>
      <c r="B36" s="306"/>
      <c r="C36" s="338"/>
      <c r="D36" s="481"/>
      <c r="E36" s="357"/>
      <c r="F36" s="307"/>
    </row>
    <row r="37" spans="1:6" x14ac:dyDescent="0.25">
      <c r="A37" s="333"/>
      <c r="B37" s="319" t="s">
        <v>703</v>
      </c>
      <c r="C37" s="340"/>
      <c r="D37" s="392"/>
      <c r="E37" s="361"/>
      <c r="F37" s="320">
        <f>+ROUND(SUM(F17:F36),0)</f>
        <v>0</v>
      </c>
    </row>
    <row r="38" spans="1:6" x14ac:dyDescent="0.25">
      <c r="A38" s="334"/>
      <c r="B38" s="322"/>
      <c r="C38" s="341"/>
      <c r="D38" s="481"/>
      <c r="E38" s="362"/>
      <c r="F38" s="323"/>
    </row>
    <row r="39" spans="1:6" x14ac:dyDescent="0.25">
      <c r="A39" s="308" t="s">
        <v>811</v>
      </c>
      <c r="B39" s="312" t="s">
        <v>812</v>
      </c>
      <c r="C39" s="342"/>
      <c r="D39" s="349"/>
      <c r="E39" s="363"/>
      <c r="F39" s="324"/>
    </row>
    <row r="40" spans="1:6" x14ac:dyDescent="0.25">
      <c r="A40" s="316"/>
      <c r="B40" s="306"/>
      <c r="C40" s="338"/>
      <c r="D40" s="347"/>
      <c r="E40" s="357"/>
      <c r="F40" s="307"/>
    </row>
    <row r="41" spans="1:6" ht="38.25" x14ac:dyDescent="0.25">
      <c r="A41" s="332" t="s">
        <v>813</v>
      </c>
      <c r="B41" s="335" t="s">
        <v>814</v>
      </c>
      <c r="C41" s="337" t="s">
        <v>801</v>
      </c>
      <c r="D41" s="422">
        <v>0.9</v>
      </c>
      <c r="E41" s="360"/>
      <c r="F41" s="313">
        <f>D41*E41</f>
        <v>0</v>
      </c>
    </row>
    <row r="42" spans="1:6" x14ac:dyDescent="0.25">
      <c r="A42" s="332"/>
      <c r="B42" s="315"/>
      <c r="C42" s="339"/>
      <c r="D42" s="402"/>
      <c r="E42" s="359"/>
      <c r="F42" s="307"/>
    </row>
    <row r="43" spans="1:6" ht="38.25" x14ac:dyDescent="0.25">
      <c r="A43" s="332" t="s">
        <v>815</v>
      </c>
      <c r="B43" s="335" t="s">
        <v>816</v>
      </c>
      <c r="C43" s="337" t="s">
        <v>801</v>
      </c>
      <c r="D43" s="422">
        <v>4.4000000000000004</v>
      </c>
      <c r="E43" s="360"/>
      <c r="F43" s="313">
        <f>D43*E43</f>
        <v>0</v>
      </c>
    </row>
    <row r="44" spans="1:6" x14ac:dyDescent="0.25">
      <c r="A44" s="332"/>
      <c r="B44" s="315"/>
      <c r="C44" s="339"/>
      <c r="D44" s="402"/>
      <c r="E44" s="359"/>
      <c r="F44" s="307"/>
    </row>
    <row r="45" spans="1:6" ht="51" x14ac:dyDescent="0.25">
      <c r="A45" s="332" t="s">
        <v>817</v>
      </c>
      <c r="B45" s="335" t="s">
        <v>818</v>
      </c>
      <c r="C45" s="337" t="s">
        <v>801</v>
      </c>
      <c r="D45" s="422">
        <v>5.7</v>
      </c>
      <c r="E45" s="360"/>
      <c r="F45" s="313">
        <f>D45*E45</f>
        <v>0</v>
      </c>
    </row>
    <row r="46" spans="1:6" x14ac:dyDescent="0.25">
      <c r="A46" s="332"/>
      <c r="B46" s="315"/>
      <c r="C46" s="339"/>
      <c r="D46" s="402"/>
      <c r="E46" s="359"/>
      <c r="F46" s="307"/>
    </row>
    <row r="47" spans="1:6" ht="38.25" x14ac:dyDescent="0.25">
      <c r="A47" s="325" t="s">
        <v>819</v>
      </c>
      <c r="B47" s="335" t="s">
        <v>820</v>
      </c>
      <c r="C47" s="337"/>
      <c r="D47" s="353"/>
      <c r="E47" s="397"/>
      <c r="F47" s="313"/>
    </row>
    <row r="48" spans="1:6" x14ac:dyDescent="0.25">
      <c r="A48" s="325"/>
      <c r="B48" s="427" t="s">
        <v>821</v>
      </c>
      <c r="C48" s="337" t="s">
        <v>822</v>
      </c>
      <c r="D48" s="422">
        <v>358</v>
      </c>
      <c r="E48" s="397"/>
      <c r="F48" s="313">
        <f>D48*E48</f>
        <v>0</v>
      </c>
    </row>
    <row r="49" spans="1:6" x14ac:dyDescent="0.25">
      <c r="A49" s="325"/>
      <c r="B49" s="427" t="s">
        <v>823</v>
      </c>
      <c r="C49" s="337" t="s">
        <v>822</v>
      </c>
      <c r="D49" s="422">
        <v>44.5</v>
      </c>
      <c r="E49" s="397"/>
      <c r="F49" s="313">
        <f>D49*E49</f>
        <v>0</v>
      </c>
    </row>
    <row r="50" spans="1:6" x14ac:dyDescent="0.25">
      <c r="A50" s="330"/>
      <c r="B50" s="450"/>
      <c r="C50" s="337"/>
      <c r="D50" s="353"/>
      <c r="E50" s="397"/>
      <c r="F50" s="313"/>
    </row>
    <row r="51" spans="1:6" ht="25.5" x14ac:dyDescent="0.25">
      <c r="A51" s="403" t="s">
        <v>824</v>
      </c>
      <c r="B51" s="306" t="s">
        <v>825</v>
      </c>
      <c r="C51" s="337" t="s">
        <v>793</v>
      </c>
      <c r="D51" s="313">
        <v>0.5</v>
      </c>
      <c r="E51" s="313"/>
      <c r="F51" s="313">
        <f>D51*E51</f>
        <v>0</v>
      </c>
    </row>
    <row r="52" spans="1:6" x14ac:dyDescent="0.25">
      <c r="A52" s="330"/>
      <c r="B52" s="314"/>
      <c r="C52" s="337"/>
      <c r="D52" s="353"/>
      <c r="E52" s="397"/>
      <c r="F52" s="313"/>
    </row>
    <row r="53" spans="1:6" ht="51" x14ac:dyDescent="0.25">
      <c r="A53" s="325" t="s">
        <v>826</v>
      </c>
      <c r="B53" s="355" t="s">
        <v>827</v>
      </c>
      <c r="C53" s="337"/>
      <c r="D53" s="353"/>
      <c r="E53" s="397"/>
      <c r="F53" s="313"/>
    </row>
    <row r="54" spans="1:6" ht="25.5" x14ac:dyDescent="0.25">
      <c r="A54" s="332"/>
      <c r="B54" s="331" t="s">
        <v>828</v>
      </c>
      <c r="C54" s="337" t="s">
        <v>793</v>
      </c>
      <c r="D54" s="313">
        <v>1.25</v>
      </c>
      <c r="E54" s="313"/>
      <c r="F54" s="313">
        <f>D54*E54</f>
        <v>0</v>
      </c>
    </row>
    <row r="55" spans="1:6" ht="15.75" x14ac:dyDescent="0.25">
      <c r="A55" s="332"/>
      <c r="B55" s="331" t="s">
        <v>829</v>
      </c>
      <c r="C55" s="337" t="s">
        <v>793</v>
      </c>
      <c r="D55" s="313">
        <v>2.2000000000000002</v>
      </c>
      <c r="E55" s="313"/>
      <c r="F55" s="313">
        <f>D55*E55</f>
        <v>0</v>
      </c>
    </row>
    <row r="56" spans="1:6" x14ac:dyDescent="0.25">
      <c r="A56" s="332"/>
      <c r="B56" s="331"/>
      <c r="C56" s="337"/>
      <c r="D56" s="313"/>
      <c r="E56" s="313"/>
      <c r="F56" s="313"/>
    </row>
    <row r="57" spans="1:6" ht="63.75" x14ac:dyDescent="0.25">
      <c r="A57" s="325" t="s">
        <v>830</v>
      </c>
      <c r="B57" s="335" t="s">
        <v>831</v>
      </c>
      <c r="C57" s="337" t="s">
        <v>801</v>
      </c>
      <c r="D57" s="422">
        <v>3.6</v>
      </c>
      <c r="E57" s="397"/>
      <c r="F57" s="313">
        <f>D57*E57</f>
        <v>0</v>
      </c>
    </row>
    <row r="58" spans="1:6" x14ac:dyDescent="0.25">
      <c r="A58" s="325"/>
      <c r="B58" s="306"/>
      <c r="C58" s="338"/>
      <c r="D58" s="347"/>
      <c r="E58" s="399"/>
      <c r="F58" s="323"/>
    </row>
    <row r="59" spans="1:6" ht="63.75" x14ac:dyDescent="0.25">
      <c r="A59" s="325" t="s">
        <v>832</v>
      </c>
      <c r="B59" s="335" t="s">
        <v>833</v>
      </c>
      <c r="C59" s="337" t="s">
        <v>801</v>
      </c>
      <c r="D59" s="422">
        <v>3.1</v>
      </c>
      <c r="E59" s="397"/>
      <c r="F59" s="313">
        <f>D59*E59</f>
        <v>0</v>
      </c>
    </row>
    <row r="60" spans="1:6" x14ac:dyDescent="0.25">
      <c r="A60" s="325"/>
      <c r="B60" s="306"/>
      <c r="C60" s="338"/>
      <c r="D60" s="347"/>
      <c r="E60" s="399"/>
      <c r="F60" s="323"/>
    </row>
    <row r="61" spans="1:6" ht="38.25" x14ac:dyDescent="0.25">
      <c r="A61" s="325" t="s">
        <v>834</v>
      </c>
      <c r="B61" s="335" t="s">
        <v>835</v>
      </c>
      <c r="C61" s="337"/>
      <c r="D61" s="353"/>
      <c r="E61" s="397"/>
      <c r="F61" s="313"/>
    </row>
    <row r="62" spans="1:6" x14ac:dyDescent="0.25">
      <c r="A62" s="325"/>
      <c r="B62" s="427" t="s">
        <v>821</v>
      </c>
      <c r="C62" s="337" t="s">
        <v>822</v>
      </c>
      <c r="D62" s="422">
        <v>157</v>
      </c>
      <c r="E62" s="397"/>
      <c r="F62" s="313">
        <f>D62*E62</f>
        <v>0</v>
      </c>
    </row>
    <row r="63" spans="1:6" x14ac:dyDescent="0.25">
      <c r="A63" s="325"/>
      <c r="B63" s="306"/>
      <c r="C63" s="338"/>
      <c r="D63" s="347"/>
      <c r="E63" s="399"/>
      <c r="F63" s="323"/>
    </row>
    <row r="64" spans="1:6" ht="51" x14ac:dyDescent="0.25">
      <c r="A64" s="317" t="s">
        <v>836</v>
      </c>
      <c r="B64" s="355" t="s">
        <v>837</v>
      </c>
      <c r="C64" s="339"/>
      <c r="D64" s="353"/>
      <c r="E64" s="397"/>
      <c r="F64" s="313"/>
    </row>
    <row r="65" spans="1:6" ht="25.5" x14ac:dyDescent="0.25">
      <c r="A65" s="332"/>
      <c r="B65" s="331" t="s">
        <v>838</v>
      </c>
      <c r="C65" s="337" t="s">
        <v>793</v>
      </c>
      <c r="D65" s="313">
        <v>0.85</v>
      </c>
      <c r="E65" s="313"/>
      <c r="F65" s="313">
        <f>D65*E65</f>
        <v>0</v>
      </c>
    </row>
    <row r="66" spans="1:6" ht="15.75" x14ac:dyDescent="0.25">
      <c r="A66" s="332"/>
      <c r="B66" s="331" t="s">
        <v>839</v>
      </c>
      <c r="C66" s="337" t="s">
        <v>793</v>
      </c>
      <c r="D66" s="313">
        <v>1.2</v>
      </c>
      <c r="E66" s="313"/>
      <c r="F66" s="313">
        <f>D66*E66</f>
        <v>0</v>
      </c>
    </row>
    <row r="67" spans="1:6" x14ac:dyDescent="0.25">
      <c r="A67" s="316"/>
      <c r="B67" s="306"/>
      <c r="C67" s="338"/>
      <c r="D67" s="481"/>
      <c r="E67" s="398"/>
      <c r="F67" s="307"/>
    </row>
    <row r="68" spans="1:6" x14ac:dyDescent="0.25">
      <c r="A68" s="333"/>
      <c r="B68" s="319" t="s">
        <v>840</v>
      </c>
      <c r="C68" s="340"/>
      <c r="D68" s="392"/>
      <c r="E68" s="400"/>
      <c r="F68" s="320">
        <f>SUM(F41:F66)</f>
        <v>0</v>
      </c>
    </row>
    <row r="69" spans="1:6" x14ac:dyDescent="0.25">
      <c r="A69" s="333"/>
      <c r="B69" s="412" t="s">
        <v>841</v>
      </c>
      <c r="C69" s="340"/>
      <c r="D69" s="392"/>
      <c r="E69" s="400"/>
      <c r="F69" s="421">
        <f>SUM(F13+F37+F68)</f>
        <v>0</v>
      </c>
    </row>
    <row r="70" spans="1:6" x14ac:dyDescent="0.25">
      <c r="A70" s="302"/>
      <c r="B70" s="302"/>
      <c r="C70" s="345"/>
      <c r="D70" s="350"/>
      <c r="E70" s="401"/>
      <c r="F70" s="303"/>
    </row>
    <row r="71" spans="1:6" x14ac:dyDescent="0.25">
      <c r="A71" s="478" t="s">
        <v>765</v>
      </c>
      <c r="B71" s="479" t="s">
        <v>842</v>
      </c>
      <c r="C71" s="480"/>
      <c r="D71" s="389"/>
      <c r="E71" s="356"/>
      <c r="F71" s="305"/>
    </row>
    <row r="72" spans="1:6" x14ac:dyDescent="0.25">
      <c r="A72" s="325"/>
      <c r="B72" s="306"/>
      <c r="C72" s="338"/>
      <c r="D72" s="347"/>
      <c r="E72" s="399"/>
      <c r="F72" s="323"/>
    </row>
    <row r="73" spans="1:6" x14ac:dyDescent="0.25">
      <c r="A73" s="308" t="s">
        <v>780</v>
      </c>
      <c r="B73" s="411" t="s">
        <v>843</v>
      </c>
      <c r="C73" s="312"/>
      <c r="D73" s="391"/>
      <c r="E73" s="358"/>
      <c r="F73" s="309"/>
    </row>
    <row r="74" spans="1:6" x14ac:dyDescent="0.25">
      <c r="A74" s="310"/>
      <c r="B74" s="306"/>
      <c r="C74" s="338"/>
      <c r="D74" s="347"/>
      <c r="E74" s="357"/>
      <c r="F74" s="307"/>
    </row>
    <row r="75" spans="1:6" ht="153" x14ac:dyDescent="0.25">
      <c r="A75" s="310" t="s">
        <v>781</v>
      </c>
      <c r="B75" s="407" t="s">
        <v>844</v>
      </c>
      <c r="C75" s="337" t="s">
        <v>64</v>
      </c>
      <c r="D75" s="422">
        <v>1</v>
      </c>
      <c r="E75" s="397"/>
      <c r="F75" s="313">
        <f>D75*E75</f>
        <v>0</v>
      </c>
    </row>
    <row r="76" spans="1:6" x14ac:dyDescent="0.25">
      <c r="A76" s="310"/>
      <c r="B76" s="306"/>
      <c r="C76" s="338"/>
      <c r="D76" s="347"/>
      <c r="E76" s="399"/>
      <c r="F76" s="323"/>
    </row>
    <row r="77" spans="1:6" ht="140.25" x14ac:dyDescent="0.25">
      <c r="A77" s="310" t="s">
        <v>784</v>
      </c>
      <c r="B77" s="469" t="s">
        <v>845</v>
      </c>
      <c r="C77" s="337" t="s">
        <v>64</v>
      </c>
      <c r="D77" s="422">
        <v>1</v>
      </c>
      <c r="E77" s="397"/>
      <c r="F77" s="313">
        <f>D77*E77</f>
        <v>0</v>
      </c>
    </row>
    <row r="78" spans="1:6" x14ac:dyDescent="0.25">
      <c r="A78" s="325"/>
      <c r="B78" s="306"/>
      <c r="C78" s="338"/>
      <c r="D78" s="347"/>
      <c r="E78" s="399"/>
      <c r="F78" s="323"/>
    </row>
    <row r="79" spans="1:6" ht="51" x14ac:dyDescent="0.25">
      <c r="A79" s="310" t="s">
        <v>846</v>
      </c>
      <c r="B79" s="335" t="s">
        <v>847</v>
      </c>
      <c r="C79" s="337" t="s">
        <v>64</v>
      </c>
      <c r="D79" s="422">
        <v>1</v>
      </c>
      <c r="E79" s="397"/>
      <c r="F79" s="313">
        <f>D79*E79</f>
        <v>0</v>
      </c>
    </row>
    <row r="80" spans="1:6" x14ac:dyDescent="0.25">
      <c r="A80" s="310"/>
      <c r="B80" s="306"/>
      <c r="C80" s="338"/>
      <c r="D80" s="347"/>
      <c r="E80" s="399"/>
      <c r="F80" s="323"/>
    </row>
    <row r="81" spans="1:6" ht="25.5" x14ac:dyDescent="0.25">
      <c r="A81" s="310" t="s">
        <v>848</v>
      </c>
      <c r="B81" s="335" t="s">
        <v>849</v>
      </c>
      <c r="C81" s="337" t="s">
        <v>69</v>
      </c>
      <c r="D81" s="422">
        <v>1</v>
      </c>
      <c r="E81" s="397"/>
      <c r="F81" s="313">
        <f>D81*E81</f>
        <v>0</v>
      </c>
    </row>
    <row r="82" spans="1:6" x14ac:dyDescent="0.25">
      <c r="A82" s="310"/>
      <c r="B82" s="306"/>
      <c r="C82" s="338"/>
      <c r="D82" s="347"/>
      <c r="E82" s="399"/>
      <c r="F82" s="323"/>
    </row>
    <row r="83" spans="1:6" ht="25.5" x14ac:dyDescent="0.25">
      <c r="A83" s="310" t="s">
        <v>850</v>
      </c>
      <c r="B83" s="335" t="s">
        <v>851</v>
      </c>
      <c r="C83" s="337" t="s">
        <v>69</v>
      </c>
      <c r="D83" s="422">
        <v>1</v>
      </c>
      <c r="E83" s="397"/>
      <c r="F83" s="313">
        <f>D83*E83</f>
        <v>0</v>
      </c>
    </row>
    <row r="84" spans="1:6" x14ac:dyDescent="0.25">
      <c r="A84" s="310"/>
      <c r="B84" s="306"/>
      <c r="C84" s="338"/>
      <c r="D84" s="347"/>
      <c r="E84" s="399"/>
      <c r="F84" s="323"/>
    </row>
    <row r="85" spans="1:6" ht="114.75" x14ac:dyDescent="0.25">
      <c r="A85" s="310" t="s">
        <v>852</v>
      </c>
      <c r="B85" s="335" t="s">
        <v>853</v>
      </c>
      <c r="C85" s="337" t="s">
        <v>69</v>
      </c>
      <c r="D85" s="422">
        <v>1</v>
      </c>
      <c r="E85" s="397"/>
      <c r="F85" s="313">
        <f>D85*E85</f>
        <v>0</v>
      </c>
    </row>
    <row r="86" spans="1:6" x14ac:dyDescent="0.25">
      <c r="A86" s="310"/>
      <c r="B86" s="306"/>
      <c r="C86" s="338"/>
      <c r="D86" s="307"/>
      <c r="E86" s="399"/>
      <c r="F86" s="323"/>
    </row>
    <row r="87" spans="1:6" ht="38.25" x14ac:dyDescent="0.25">
      <c r="A87" s="310" t="s">
        <v>854</v>
      </c>
      <c r="B87" s="335" t="s">
        <v>855</v>
      </c>
      <c r="C87" s="337" t="s">
        <v>69</v>
      </c>
      <c r="D87" s="422">
        <v>1</v>
      </c>
      <c r="E87" s="397"/>
      <c r="F87" s="313">
        <f>D87*E87</f>
        <v>0</v>
      </c>
    </row>
    <row r="88" spans="1:6" x14ac:dyDescent="0.25">
      <c r="A88" s="316"/>
      <c r="B88" s="306"/>
      <c r="C88" s="338"/>
      <c r="D88" s="481"/>
      <c r="E88" s="398"/>
      <c r="F88" s="307"/>
    </row>
    <row r="89" spans="1:6" ht="25.5" x14ac:dyDescent="0.25">
      <c r="A89" s="333"/>
      <c r="B89" s="414" t="s">
        <v>856</v>
      </c>
      <c r="C89" s="340"/>
      <c r="D89" s="392"/>
      <c r="E89" s="400"/>
      <c r="F89" s="320">
        <f>+ROUND(SUM(F73:F87),0)</f>
        <v>0</v>
      </c>
    </row>
    <row r="90" spans="1:6" x14ac:dyDescent="0.25">
      <c r="A90" s="316"/>
      <c r="B90" s="561"/>
      <c r="C90" s="338"/>
      <c r="D90" s="347"/>
      <c r="E90" s="398"/>
      <c r="F90" s="313"/>
    </row>
    <row r="91" spans="1:6" x14ac:dyDescent="0.25">
      <c r="A91" s="316"/>
      <c r="B91" s="561"/>
      <c r="C91" s="338"/>
      <c r="D91" s="347"/>
      <c r="E91" s="398"/>
      <c r="F91" s="313"/>
    </row>
    <row r="92" spans="1:6" ht="15.75" thickBot="1" x14ac:dyDescent="0.3">
      <c r="A92" s="551"/>
      <c r="B92" s="551"/>
      <c r="C92" s="552"/>
      <c r="D92" s="553"/>
      <c r="E92" s="568"/>
      <c r="F92" s="555"/>
    </row>
    <row r="93" spans="1:6" ht="15.75" thickTop="1" x14ac:dyDescent="0.25">
      <c r="A93" s="562"/>
      <c r="B93" s="563" t="s">
        <v>857</v>
      </c>
      <c r="C93" s="564"/>
      <c r="D93" s="565"/>
      <c r="E93" s="566"/>
      <c r="F93" s="567">
        <f>SUM(F69+F89)</f>
        <v>0</v>
      </c>
    </row>
    <row r="94" spans="1:6" x14ac:dyDescent="0.25">
      <c r="A94" s="302"/>
      <c r="B94" s="302"/>
      <c r="C94" s="345"/>
      <c r="D94" s="351"/>
      <c r="E94" s="367"/>
      <c r="F94" s="304"/>
    </row>
    <row r="95" spans="1:6" x14ac:dyDescent="0.25">
      <c r="A95" s="302"/>
      <c r="B95" s="302"/>
      <c r="C95" s="345"/>
      <c r="D95" s="351"/>
      <c r="E95" s="367"/>
      <c r="F95" s="304"/>
    </row>
    <row r="96" spans="1:6" x14ac:dyDescent="0.25">
      <c r="A96" s="302"/>
      <c r="B96" s="302"/>
      <c r="C96" s="345"/>
      <c r="D96" s="351"/>
      <c r="E96" s="367"/>
      <c r="F96" s="304"/>
    </row>
    <row r="97" spans="1:6" x14ac:dyDescent="0.25">
      <c r="A97" s="302"/>
      <c r="B97" s="302"/>
      <c r="C97" s="345"/>
      <c r="D97" s="351"/>
      <c r="E97" s="367"/>
      <c r="F97" s="304"/>
    </row>
    <row r="98" spans="1:6" x14ac:dyDescent="0.25">
      <c r="A98" s="302"/>
      <c r="B98" s="302"/>
      <c r="C98" s="345"/>
      <c r="D98" s="351"/>
      <c r="E98" s="367"/>
      <c r="F98" s="304"/>
    </row>
    <row r="99" spans="1:6" x14ac:dyDescent="0.25">
      <c r="A99" s="302"/>
      <c r="B99" s="302"/>
      <c r="C99" s="345"/>
      <c r="D99" s="351"/>
      <c r="E99" s="367"/>
      <c r="F99" s="304"/>
    </row>
    <row r="100" spans="1:6" x14ac:dyDescent="0.25">
      <c r="A100" s="302"/>
      <c r="B100" s="302"/>
      <c r="C100" s="345"/>
      <c r="D100" s="351"/>
      <c r="E100" s="367"/>
      <c r="F100" s="304"/>
    </row>
    <row r="101" spans="1:6" x14ac:dyDescent="0.25">
      <c r="A101" s="302"/>
      <c r="B101" s="302"/>
      <c r="C101" s="345"/>
      <c r="D101" s="351"/>
      <c r="E101" s="367"/>
      <c r="F101" s="304"/>
    </row>
    <row r="102" spans="1:6" x14ac:dyDescent="0.25">
      <c r="A102" s="302"/>
      <c r="B102" s="302"/>
      <c r="C102" s="345"/>
      <c r="D102" s="351"/>
      <c r="E102" s="367"/>
      <c r="F102" s="304"/>
    </row>
    <row r="103" spans="1:6" x14ac:dyDescent="0.25">
      <c r="A103" s="302"/>
      <c r="B103" s="302"/>
      <c r="C103" s="345"/>
      <c r="D103" s="351"/>
      <c r="E103" s="367"/>
      <c r="F103" s="304"/>
    </row>
    <row r="104" spans="1:6" x14ac:dyDescent="0.25">
      <c r="A104" s="302"/>
      <c r="B104" s="302"/>
      <c r="C104" s="345"/>
      <c r="D104" s="351"/>
      <c r="E104" s="367"/>
      <c r="F104" s="304"/>
    </row>
    <row r="105" spans="1:6" x14ac:dyDescent="0.25">
      <c r="A105" s="302"/>
      <c r="B105" s="302"/>
      <c r="C105" s="345"/>
      <c r="D105" s="351"/>
      <c r="E105" s="367"/>
      <c r="F105" s="304"/>
    </row>
    <row r="106" spans="1:6" x14ac:dyDescent="0.25">
      <c r="A106" s="302"/>
      <c r="B106" s="302"/>
      <c r="C106" s="345"/>
      <c r="D106" s="351"/>
      <c r="E106" s="367"/>
      <c r="F106" s="304"/>
    </row>
    <row r="107" spans="1:6" x14ac:dyDescent="0.25">
      <c r="A107" s="302"/>
      <c r="B107" s="302"/>
      <c r="C107" s="345"/>
      <c r="D107" s="351"/>
      <c r="E107" s="367"/>
      <c r="F107" s="304"/>
    </row>
    <row r="108" spans="1:6" x14ac:dyDescent="0.25">
      <c r="A108" s="302"/>
      <c r="B108" s="302"/>
      <c r="C108" s="345"/>
      <c r="D108" s="351"/>
      <c r="E108" s="367"/>
      <c r="F108" s="304"/>
    </row>
    <row r="109" spans="1:6" x14ac:dyDescent="0.25">
      <c r="A109" s="302"/>
      <c r="B109" s="302"/>
      <c r="C109" s="345"/>
      <c r="D109" s="351"/>
      <c r="E109" s="367"/>
      <c r="F109" s="304"/>
    </row>
    <row r="110" spans="1:6" x14ac:dyDescent="0.25">
      <c r="A110" s="302"/>
      <c r="B110" s="302"/>
      <c r="C110" s="345"/>
      <c r="D110" s="351"/>
      <c r="E110" s="367"/>
      <c r="F110" s="304"/>
    </row>
    <row r="111" spans="1:6" x14ac:dyDescent="0.25">
      <c r="A111" s="302"/>
      <c r="B111" s="302"/>
      <c r="C111" s="345"/>
      <c r="D111" s="351"/>
      <c r="E111" s="367"/>
      <c r="F111" s="304"/>
    </row>
    <row r="112" spans="1:6" x14ac:dyDescent="0.25">
      <c r="A112" s="302"/>
      <c r="B112" s="302"/>
      <c r="C112" s="345"/>
      <c r="D112" s="351"/>
      <c r="E112" s="367"/>
      <c r="F112" s="304"/>
    </row>
    <row r="113" spans="1:6" x14ac:dyDescent="0.25">
      <c r="A113" s="302"/>
      <c r="B113" s="302"/>
      <c r="C113" s="345"/>
      <c r="D113" s="351"/>
      <c r="E113" s="367"/>
      <c r="F113" s="304"/>
    </row>
    <row r="114" spans="1:6" x14ac:dyDescent="0.25">
      <c r="A114" s="302"/>
      <c r="B114" s="302"/>
      <c r="C114" s="345"/>
      <c r="D114" s="351"/>
      <c r="E114" s="367"/>
      <c r="F114" s="304"/>
    </row>
    <row r="115" spans="1:6" x14ac:dyDescent="0.25">
      <c r="A115" s="302"/>
      <c r="B115" s="302"/>
      <c r="C115" s="345"/>
      <c r="D115" s="351"/>
      <c r="E115" s="367"/>
      <c r="F115" s="304"/>
    </row>
    <row r="116" spans="1:6" x14ac:dyDescent="0.25">
      <c r="A116" s="302"/>
      <c r="B116" s="302"/>
      <c r="C116" s="345"/>
      <c r="D116" s="351"/>
      <c r="E116" s="367"/>
      <c r="F116" s="304"/>
    </row>
    <row r="117" spans="1:6" x14ac:dyDescent="0.25">
      <c r="A117" s="302"/>
      <c r="B117" s="302"/>
      <c r="C117" s="345"/>
      <c r="D117" s="351"/>
      <c r="E117" s="367"/>
      <c r="F117" s="304"/>
    </row>
    <row r="118" spans="1:6" x14ac:dyDescent="0.25">
      <c r="A118" s="302"/>
      <c r="B118" s="302"/>
      <c r="C118" s="345"/>
      <c r="D118" s="351"/>
      <c r="E118" s="367"/>
      <c r="F118" s="304"/>
    </row>
    <row r="119" spans="1:6" x14ac:dyDescent="0.25">
      <c r="A119" s="302"/>
      <c r="B119" s="302"/>
      <c r="C119" s="345"/>
      <c r="D119" s="351"/>
      <c r="E119" s="367"/>
      <c r="F119" s="304"/>
    </row>
    <row r="120" spans="1:6" x14ac:dyDescent="0.25">
      <c r="A120" s="302"/>
      <c r="B120" s="302"/>
      <c r="C120" s="345"/>
      <c r="D120" s="351"/>
      <c r="E120" s="367"/>
      <c r="F120" s="304"/>
    </row>
    <row r="121" spans="1:6" x14ac:dyDescent="0.25">
      <c r="A121" s="302"/>
      <c r="B121" s="302"/>
      <c r="C121" s="345"/>
      <c r="D121" s="351"/>
      <c r="E121" s="367"/>
      <c r="F121" s="304"/>
    </row>
    <row r="122" spans="1:6" x14ac:dyDescent="0.25">
      <c r="A122" s="302"/>
      <c r="B122" s="302"/>
      <c r="C122" s="345"/>
      <c r="D122" s="351"/>
      <c r="E122" s="367"/>
      <c r="F122" s="304"/>
    </row>
    <row r="123" spans="1:6" x14ac:dyDescent="0.25">
      <c r="A123" s="302"/>
      <c r="B123" s="302"/>
      <c r="C123" s="345"/>
      <c r="D123" s="351"/>
      <c r="E123" s="367"/>
      <c r="F123" s="304"/>
    </row>
    <row r="124" spans="1:6" x14ac:dyDescent="0.25">
      <c r="A124" s="302"/>
      <c r="B124" s="302"/>
      <c r="C124" s="345"/>
      <c r="D124" s="351"/>
      <c r="E124" s="367"/>
      <c r="F124" s="304"/>
    </row>
    <row r="125" spans="1:6" x14ac:dyDescent="0.25">
      <c r="A125" s="302"/>
      <c r="B125" s="302"/>
      <c r="C125" s="345"/>
      <c r="D125" s="351"/>
      <c r="E125" s="367"/>
      <c r="F125" s="304"/>
    </row>
    <row r="126" spans="1:6" x14ac:dyDescent="0.25">
      <c r="A126" s="302"/>
      <c r="B126" s="302"/>
      <c r="C126" s="345"/>
      <c r="D126" s="351"/>
      <c r="E126" s="367"/>
      <c r="F126" s="304"/>
    </row>
    <row r="127" spans="1:6" x14ac:dyDescent="0.25">
      <c r="A127" s="302"/>
      <c r="B127" s="302"/>
      <c r="C127" s="345"/>
      <c r="D127" s="351"/>
      <c r="E127" s="367"/>
      <c r="F127" s="304"/>
    </row>
    <row r="128" spans="1:6" x14ac:dyDescent="0.25">
      <c r="A128" s="302"/>
      <c r="B128" s="302"/>
      <c r="C128" s="345"/>
      <c r="D128" s="351"/>
      <c r="E128" s="367"/>
      <c r="F128" s="304"/>
    </row>
    <row r="129" spans="1:6" x14ac:dyDescent="0.25">
      <c r="A129" s="302"/>
      <c r="B129" s="302"/>
      <c r="C129" s="345"/>
      <c r="D129" s="351"/>
      <c r="E129" s="367"/>
      <c r="F129" s="304"/>
    </row>
    <row r="130" spans="1:6" x14ac:dyDescent="0.25">
      <c r="A130" s="302"/>
      <c r="B130" s="302"/>
      <c r="C130" s="345"/>
      <c r="D130" s="351"/>
      <c r="E130" s="367"/>
      <c r="F130" s="304"/>
    </row>
    <row r="131" spans="1:6" x14ac:dyDescent="0.25">
      <c r="A131" s="302"/>
      <c r="B131" s="302"/>
      <c r="C131" s="345"/>
      <c r="D131" s="351"/>
      <c r="E131" s="367"/>
      <c r="F131" s="304"/>
    </row>
    <row r="132" spans="1:6" x14ac:dyDescent="0.25">
      <c r="A132" s="302"/>
      <c r="B132" s="302"/>
      <c r="C132" s="345"/>
      <c r="D132" s="351"/>
      <c r="E132" s="367"/>
      <c r="F132" s="304"/>
    </row>
    <row r="133" spans="1:6" x14ac:dyDescent="0.25">
      <c r="A133" s="302"/>
      <c r="B133" s="302"/>
      <c r="C133" s="345"/>
      <c r="D133" s="351"/>
      <c r="E133" s="367"/>
      <c r="F133" s="304"/>
    </row>
    <row r="134" spans="1:6" x14ac:dyDescent="0.25">
      <c r="A134" s="302"/>
      <c r="B134" s="302"/>
      <c r="C134" s="345"/>
      <c r="D134" s="351"/>
      <c r="E134" s="367"/>
      <c r="F134" s="304"/>
    </row>
    <row r="135" spans="1:6" x14ac:dyDescent="0.25">
      <c r="A135" s="302"/>
      <c r="B135" s="302"/>
      <c r="C135" s="345"/>
      <c r="D135" s="351"/>
      <c r="E135" s="367"/>
      <c r="F135" s="304"/>
    </row>
    <row r="136" spans="1:6" x14ac:dyDescent="0.25">
      <c r="A136" s="302"/>
      <c r="B136" s="302"/>
      <c r="C136" s="345"/>
      <c r="D136" s="351"/>
      <c r="E136" s="367"/>
      <c r="F136" s="304"/>
    </row>
    <row r="137" spans="1:6" x14ac:dyDescent="0.25">
      <c r="A137" s="302"/>
      <c r="B137" s="302"/>
      <c r="C137" s="345"/>
      <c r="D137" s="351"/>
      <c r="E137" s="367"/>
      <c r="F137" s="304"/>
    </row>
    <row r="138" spans="1:6" x14ac:dyDescent="0.25">
      <c r="A138" s="302"/>
      <c r="B138" s="302"/>
      <c r="C138" s="345"/>
      <c r="D138" s="351"/>
      <c r="E138" s="367"/>
      <c r="F138" s="304"/>
    </row>
    <row r="139" spans="1:6" x14ac:dyDescent="0.25">
      <c r="A139" s="302"/>
      <c r="B139" s="302"/>
      <c r="C139" s="345"/>
      <c r="D139" s="351"/>
      <c r="E139" s="367"/>
      <c r="F139" s="304"/>
    </row>
    <row r="140" spans="1:6" x14ac:dyDescent="0.25">
      <c r="A140" s="302"/>
      <c r="B140" s="302"/>
      <c r="C140" s="345"/>
      <c r="D140" s="351"/>
      <c r="E140" s="367"/>
      <c r="F140" s="304"/>
    </row>
    <row r="141" spans="1:6" x14ac:dyDescent="0.25">
      <c r="A141" s="302"/>
      <c r="B141" s="302"/>
      <c r="C141" s="345"/>
      <c r="D141" s="351"/>
      <c r="E141" s="367"/>
      <c r="F141" s="304"/>
    </row>
    <row r="142" spans="1:6" x14ac:dyDescent="0.25">
      <c r="A142" s="302"/>
      <c r="B142" s="302"/>
      <c r="C142" s="345"/>
      <c r="D142" s="351"/>
      <c r="E142" s="367"/>
      <c r="F142" s="304"/>
    </row>
    <row r="143" spans="1:6" x14ac:dyDescent="0.25">
      <c r="A143" s="302"/>
      <c r="B143" s="302"/>
      <c r="C143" s="345"/>
      <c r="D143" s="351"/>
      <c r="E143" s="367"/>
      <c r="F143" s="304"/>
    </row>
    <row r="144" spans="1:6" x14ac:dyDescent="0.25">
      <c r="A144" s="302"/>
      <c r="B144" s="302"/>
      <c r="C144" s="345"/>
      <c r="D144" s="351"/>
      <c r="E144" s="367"/>
      <c r="F144" s="304"/>
    </row>
    <row r="145" spans="1:6" x14ac:dyDescent="0.25">
      <c r="A145" s="302"/>
      <c r="B145" s="302"/>
      <c r="C145" s="345"/>
      <c r="D145" s="351"/>
      <c r="E145" s="367"/>
      <c r="F145" s="304"/>
    </row>
    <row r="146" spans="1:6" x14ac:dyDescent="0.25">
      <c r="A146" s="302"/>
      <c r="B146" s="302"/>
      <c r="C146" s="345"/>
      <c r="D146" s="351"/>
      <c r="E146" s="367"/>
      <c r="F146" s="304"/>
    </row>
    <row r="147" spans="1:6" x14ac:dyDescent="0.25">
      <c r="A147" s="302"/>
      <c r="B147" s="302"/>
      <c r="C147" s="345"/>
      <c r="D147" s="351"/>
      <c r="E147" s="367"/>
      <c r="F147" s="304"/>
    </row>
    <row r="148" spans="1:6" x14ac:dyDescent="0.25">
      <c r="A148" s="302"/>
      <c r="B148" s="302"/>
      <c r="C148" s="345"/>
      <c r="D148" s="351"/>
      <c r="E148" s="367"/>
      <c r="F148" s="304"/>
    </row>
    <row r="149" spans="1:6" x14ac:dyDescent="0.25">
      <c r="A149" s="302"/>
      <c r="B149" s="302"/>
      <c r="C149" s="345"/>
      <c r="D149" s="351"/>
      <c r="E149" s="367"/>
      <c r="F149" s="304"/>
    </row>
    <row r="150" spans="1:6" x14ac:dyDescent="0.25">
      <c r="A150" s="302"/>
      <c r="B150" s="302"/>
      <c r="C150" s="345"/>
      <c r="D150" s="351"/>
      <c r="E150" s="367"/>
      <c r="F150" s="304"/>
    </row>
    <row r="151" spans="1:6" x14ac:dyDescent="0.25">
      <c r="A151" s="302"/>
      <c r="B151" s="302"/>
      <c r="C151" s="345"/>
      <c r="D151" s="351"/>
      <c r="E151" s="367"/>
      <c r="F151" s="304"/>
    </row>
    <row r="152" spans="1:6" x14ac:dyDescent="0.25">
      <c r="A152" s="302"/>
      <c r="B152" s="302"/>
      <c r="C152" s="345"/>
      <c r="D152" s="351"/>
      <c r="E152" s="367"/>
      <c r="F152" s="304"/>
    </row>
    <row r="153" spans="1:6" x14ac:dyDescent="0.25">
      <c r="A153" s="302"/>
      <c r="B153" s="302"/>
      <c r="C153" s="345"/>
      <c r="D153" s="351"/>
      <c r="E153" s="367"/>
      <c r="F153" s="304"/>
    </row>
    <row r="154" spans="1:6" x14ac:dyDescent="0.25">
      <c r="A154" s="302"/>
      <c r="B154" s="302"/>
      <c r="C154" s="345"/>
      <c r="D154" s="351"/>
      <c r="E154" s="367"/>
      <c r="F154" s="304"/>
    </row>
    <row r="155" spans="1:6" x14ac:dyDescent="0.25">
      <c r="A155" s="302"/>
      <c r="B155" s="302"/>
      <c r="C155" s="345"/>
      <c r="D155" s="351"/>
      <c r="E155" s="367"/>
      <c r="F155" s="304"/>
    </row>
    <row r="156" spans="1:6" x14ac:dyDescent="0.25">
      <c r="A156" s="302"/>
      <c r="B156" s="302"/>
      <c r="C156" s="345"/>
      <c r="D156" s="351"/>
      <c r="E156" s="367"/>
      <c r="F156" s="304"/>
    </row>
    <row r="157" spans="1:6" x14ac:dyDescent="0.25">
      <c r="A157" s="302"/>
      <c r="B157" s="302"/>
      <c r="C157" s="345"/>
      <c r="D157" s="351"/>
      <c r="E157" s="367"/>
      <c r="F157" s="304"/>
    </row>
    <row r="158" spans="1:6" x14ac:dyDescent="0.25">
      <c r="A158" s="302"/>
      <c r="B158" s="302"/>
      <c r="C158" s="345"/>
      <c r="D158" s="351"/>
      <c r="E158" s="367"/>
      <c r="F158" s="304"/>
    </row>
    <row r="159" spans="1:6" x14ac:dyDescent="0.25">
      <c r="A159" s="302"/>
      <c r="B159" s="302"/>
      <c r="C159" s="345"/>
      <c r="D159" s="351"/>
      <c r="E159" s="367"/>
      <c r="F159" s="304"/>
    </row>
    <row r="160" spans="1:6" x14ac:dyDescent="0.25">
      <c r="A160" s="302"/>
      <c r="B160" s="302"/>
      <c r="C160" s="345"/>
      <c r="D160" s="351"/>
      <c r="E160" s="367"/>
      <c r="F160" s="304"/>
    </row>
    <row r="161" spans="1:6" x14ac:dyDescent="0.25">
      <c r="A161" s="302"/>
      <c r="B161" s="302"/>
      <c r="C161" s="345"/>
      <c r="D161" s="351"/>
      <c r="E161" s="367"/>
      <c r="F161" s="304"/>
    </row>
    <row r="162" spans="1:6" x14ac:dyDescent="0.25">
      <c r="A162" s="302"/>
      <c r="B162" s="302"/>
      <c r="C162" s="345"/>
      <c r="D162" s="351"/>
      <c r="E162" s="367"/>
      <c r="F162" s="304"/>
    </row>
    <row r="163" spans="1:6" x14ac:dyDescent="0.25">
      <c r="A163" s="302"/>
      <c r="B163" s="302"/>
      <c r="C163" s="345"/>
      <c r="D163" s="351"/>
      <c r="E163" s="367"/>
      <c r="F163" s="304"/>
    </row>
    <row r="164" spans="1:6" x14ac:dyDescent="0.25">
      <c r="A164" s="302"/>
      <c r="B164" s="302"/>
      <c r="C164" s="345"/>
      <c r="D164" s="351"/>
      <c r="E164" s="367"/>
      <c r="F164" s="304"/>
    </row>
    <row r="165" spans="1:6" x14ac:dyDescent="0.25">
      <c r="A165" s="302"/>
      <c r="B165" s="302"/>
      <c r="C165" s="345"/>
      <c r="D165" s="351"/>
      <c r="E165" s="367"/>
      <c r="F165" s="304"/>
    </row>
    <row r="166" spans="1:6" x14ac:dyDescent="0.25">
      <c r="A166" s="302"/>
      <c r="B166" s="302"/>
      <c r="C166" s="345"/>
      <c r="D166" s="351"/>
      <c r="E166" s="367"/>
      <c r="F166" s="304"/>
    </row>
    <row r="167" spans="1:6" x14ac:dyDescent="0.25">
      <c r="A167" s="302"/>
      <c r="B167" s="302"/>
      <c r="C167" s="345"/>
      <c r="D167" s="351"/>
      <c r="E167" s="367"/>
      <c r="F167" s="304"/>
    </row>
    <row r="168" spans="1:6" x14ac:dyDescent="0.25">
      <c r="A168" s="302"/>
      <c r="B168" s="302"/>
      <c r="C168" s="345"/>
      <c r="D168" s="351"/>
      <c r="E168" s="367"/>
      <c r="F168" s="304"/>
    </row>
    <row r="169" spans="1:6" x14ac:dyDescent="0.25">
      <c r="A169" s="302"/>
      <c r="B169" s="302"/>
      <c r="C169" s="345"/>
      <c r="D169" s="351"/>
      <c r="E169" s="367"/>
      <c r="F169" s="304"/>
    </row>
    <row r="170" spans="1:6" x14ac:dyDescent="0.25">
      <c r="A170" s="302"/>
      <c r="B170" s="302"/>
      <c r="C170" s="345"/>
      <c r="D170" s="351"/>
      <c r="E170" s="367"/>
      <c r="F170" s="304"/>
    </row>
    <row r="171" spans="1:6" x14ac:dyDescent="0.25">
      <c r="A171" s="302"/>
      <c r="B171" s="302"/>
      <c r="C171" s="345"/>
      <c r="D171" s="351"/>
      <c r="E171" s="367"/>
      <c r="F171" s="304"/>
    </row>
    <row r="172" spans="1:6" x14ac:dyDescent="0.25">
      <c r="A172" s="302"/>
      <c r="B172" s="302"/>
      <c r="C172" s="345"/>
      <c r="D172" s="351"/>
      <c r="E172" s="367"/>
      <c r="F172" s="304"/>
    </row>
    <row r="173" spans="1:6" x14ac:dyDescent="0.25">
      <c r="A173" s="302"/>
      <c r="B173" s="302"/>
      <c r="C173" s="345"/>
      <c r="D173" s="351"/>
      <c r="E173" s="367"/>
      <c r="F173" s="304"/>
    </row>
    <row r="174" spans="1:6" x14ac:dyDescent="0.25">
      <c r="A174" s="302"/>
      <c r="B174" s="302"/>
      <c r="C174" s="345"/>
      <c r="D174" s="351"/>
      <c r="E174" s="367"/>
      <c r="F174" s="304"/>
    </row>
    <row r="175" spans="1:6" x14ac:dyDescent="0.25">
      <c r="A175" s="302"/>
      <c r="B175" s="302"/>
      <c r="C175" s="345"/>
      <c r="D175" s="351"/>
      <c r="E175" s="367"/>
      <c r="F175" s="304"/>
    </row>
    <row r="176" spans="1:6" x14ac:dyDescent="0.25">
      <c r="A176" s="302"/>
      <c r="B176" s="302"/>
      <c r="C176" s="345"/>
      <c r="D176" s="351"/>
      <c r="E176" s="367"/>
      <c r="F176" s="304"/>
    </row>
    <row r="177" spans="1:6" x14ac:dyDescent="0.25">
      <c r="A177" s="302"/>
      <c r="B177" s="302"/>
      <c r="C177" s="345"/>
      <c r="D177" s="351"/>
      <c r="E177" s="367"/>
      <c r="F177" s="304"/>
    </row>
    <row r="178" spans="1:6" x14ac:dyDescent="0.25">
      <c r="A178" s="302"/>
      <c r="B178" s="302"/>
      <c r="C178" s="345"/>
      <c r="D178" s="351"/>
      <c r="E178" s="367"/>
      <c r="F178" s="304"/>
    </row>
    <row r="179" spans="1:6" x14ac:dyDescent="0.25">
      <c r="A179" s="302"/>
      <c r="B179" s="302"/>
      <c r="C179" s="345"/>
      <c r="D179" s="351"/>
      <c r="E179" s="367"/>
      <c r="F179" s="304"/>
    </row>
    <row r="180" spans="1:6" x14ac:dyDescent="0.25">
      <c r="A180" s="302"/>
      <c r="B180" s="302"/>
      <c r="C180" s="345"/>
      <c r="D180" s="351"/>
      <c r="E180" s="367"/>
      <c r="F180" s="304"/>
    </row>
    <row r="181" spans="1:6" x14ac:dyDescent="0.25">
      <c r="A181" s="302"/>
      <c r="B181" s="302"/>
      <c r="C181" s="345"/>
      <c r="D181" s="351"/>
      <c r="E181" s="367"/>
      <c r="F181" s="304"/>
    </row>
    <row r="182" spans="1:6" x14ac:dyDescent="0.25">
      <c r="A182" s="302"/>
      <c r="B182" s="302"/>
      <c r="C182" s="345"/>
      <c r="D182" s="351"/>
      <c r="E182" s="367"/>
      <c r="F182" s="304"/>
    </row>
    <row r="183" spans="1:6" x14ac:dyDescent="0.25">
      <c r="A183" s="302"/>
      <c r="B183" s="302"/>
      <c r="C183" s="345"/>
      <c r="D183" s="351"/>
      <c r="E183" s="367"/>
      <c r="F183" s="304"/>
    </row>
    <row r="184" spans="1:6" x14ac:dyDescent="0.25">
      <c r="A184" s="302"/>
      <c r="B184" s="302"/>
      <c r="C184" s="345"/>
      <c r="D184" s="351"/>
      <c r="E184" s="367"/>
      <c r="F184" s="304"/>
    </row>
    <row r="185" spans="1:6" x14ac:dyDescent="0.25">
      <c r="A185" s="302"/>
      <c r="B185" s="302"/>
      <c r="C185" s="345"/>
      <c r="D185" s="351"/>
      <c r="E185" s="367"/>
      <c r="F185" s="304"/>
    </row>
    <row r="186" spans="1:6" x14ac:dyDescent="0.25">
      <c r="A186" s="302"/>
      <c r="B186" s="302"/>
      <c r="C186" s="345"/>
      <c r="D186" s="351"/>
      <c r="E186" s="367"/>
      <c r="F186" s="304"/>
    </row>
    <row r="187" spans="1:6" x14ac:dyDescent="0.25">
      <c r="A187" s="302"/>
      <c r="B187" s="302"/>
      <c r="C187" s="345"/>
      <c r="D187" s="351"/>
      <c r="E187" s="367"/>
      <c r="F187" s="304"/>
    </row>
    <row r="188" spans="1:6" x14ac:dyDescent="0.25">
      <c r="A188" s="302"/>
      <c r="B188" s="302"/>
      <c r="C188" s="345"/>
      <c r="D188" s="351"/>
      <c r="E188" s="367"/>
      <c r="F188" s="304"/>
    </row>
    <row r="189" spans="1:6" x14ac:dyDescent="0.25">
      <c r="A189" s="302"/>
      <c r="B189" s="302"/>
      <c r="C189" s="345"/>
      <c r="D189" s="351"/>
      <c r="E189" s="367"/>
      <c r="F189" s="304"/>
    </row>
    <row r="190" spans="1:6" x14ac:dyDescent="0.25">
      <c r="A190" s="302"/>
      <c r="B190" s="302"/>
      <c r="C190" s="345"/>
      <c r="D190" s="351"/>
      <c r="E190" s="367"/>
      <c r="F190" s="304"/>
    </row>
    <row r="191" spans="1:6" x14ac:dyDescent="0.25">
      <c r="A191" s="302"/>
      <c r="B191" s="302"/>
      <c r="C191" s="345"/>
      <c r="D191" s="351"/>
      <c r="E191" s="367"/>
      <c r="F191" s="304"/>
    </row>
    <row r="192" spans="1:6" x14ac:dyDescent="0.25">
      <c r="A192" s="302"/>
      <c r="B192" s="302"/>
      <c r="C192" s="345"/>
      <c r="D192" s="351"/>
      <c r="E192" s="367"/>
      <c r="F192" s="304"/>
    </row>
    <row r="193" spans="1:6" x14ac:dyDescent="0.25">
      <c r="A193" s="302"/>
      <c r="B193" s="302"/>
      <c r="C193" s="345"/>
      <c r="D193" s="351"/>
      <c r="E193" s="367"/>
      <c r="F193" s="304"/>
    </row>
    <row r="194" spans="1:6" x14ac:dyDescent="0.25">
      <c r="A194" s="302"/>
      <c r="B194" s="302"/>
      <c r="C194" s="345"/>
      <c r="D194" s="351"/>
      <c r="E194" s="367"/>
      <c r="F194" s="304"/>
    </row>
    <row r="195" spans="1:6" x14ac:dyDescent="0.25">
      <c r="A195" s="302"/>
      <c r="B195" s="302"/>
      <c r="C195" s="345"/>
      <c r="D195" s="351"/>
      <c r="E195" s="367"/>
      <c r="F195" s="304"/>
    </row>
    <row r="196" spans="1:6" x14ac:dyDescent="0.25">
      <c r="A196" s="302"/>
      <c r="B196" s="302"/>
      <c r="C196" s="345"/>
      <c r="D196" s="351"/>
      <c r="E196" s="367"/>
      <c r="F196" s="304"/>
    </row>
    <row r="197" spans="1:6" x14ac:dyDescent="0.25">
      <c r="A197" s="302"/>
      <c r="B197" s="302"/>
      <c r="C197" s="345"/>
      <c r="D197" s="351"/>
      <c r="E197" s="367"/>
      <c r="F197" s="304"/>
    </row>
    <row r="198" spans="1:6" x14ac:dyDescent="0.25">
      <c r="A198" s="302"/>
      <c r="B198" s="302"/>
      <c r="C198" s="345"/>
      <c r="D198" s="351"/>
      <c r="E198" s="367"/>
      <c r="F198" s="304"/>
    </row>
    <row r="199" spans="1:6" x14ac:dyDescent="0.25">
      <c r="A199" s="302"/>
      <c r="B199" s="302"/>
      <c r="C199" s="345"/>
      <c r="D199" s="351"/>
      <c r="E199" s="367"/>
      <c r="F199" s="304"/>
    </row>
    <row r="200" spans="1:6" x14ac:dyDescent="0.25">
      <c r="A200" s="302"/>
      <c r="B200" s="302"/>
      <c r="C200" s="345"/>
      <c r="D200" s="351"/>
      <c r="E200" s="367"/>
      <c r="F200" s="304"/>
    </row>
    <row r="201" spans="1:6" x14ac:dyDescent="0.25">
      <c r="A201" s="302"/>
      <c r="B201" s="302"/>
      <c r="C201" s="345"/>
      <c r="D201" s="351"/>
      <c r="E201" s="367"/>
      <c r="F201" s="304"/>
    </row>
    <row r="202" spans="1:6" x14ac:dyDescent="0.25">
      <c r="A202" s="302"/>
      <c r="B202" s="302"/>
      <c r="C202" s="345"/>
      <c r="D202" s="351"/>
      <c r="E202" s="367"/>
      <c r="F202" s="304"/>
    </row>
    <row r="203" spans="1:6" x14ac:dyDescent="0.25">
      <c r="A203" s="302"/>
      <c r="B203" s="302"/>
      <c r="C203" s="345"/>
      <c r="D203" s="351"/>
      <c r="E203" s="367"/>
      <c r="F203" s="304"/>
    </row>
    <row r="204" spans="1:6" x14ac:dyDescent="0.25">
      <c r="A204" s="302"/>
      <c r="B204" s="302"/>
      <c r="C204" s="345"/>
      <c r="D204" s="351"/>
      <c r="E204" s="367"/>
      <c r="F204" s="304"/>
    </row>
    <row r="205" spans="1:6" x14ac:dyDescent="0.25">
      <c r="A205" s="302"/>
      <c r="B205" s="302"/>
      <c r="C205" s="345"/>
      <c r="D205" s="351"/>
      <c r="E205" s="367"/>
      <c r="F205" s="304"/>
    </row>
    <row r="206" spans="1:6" x14ac:dyDescent="0.25">
      <c r="A206" s="302"/>
      <c r="B206" s="302"/>
      <c r="C206" s="345"/>
      <c r="D206" s="351"/>
      <c r="E206" s="367"/>
      <c r="F206" s="304"/>
    </row>
    <row r="207" spans="1:6" x14ac:dyDescent="0.25">
      <c r="A207" s="302"/>
      <c r="B207" s="302"/>
      <c r="C207" s="345"/>
      <c r="D207" s="351"/>
      <c r="E207" s="367"/>
      <c r="F207" s="304"/>
    </row>
    <row r="208" spans="1:6" x14ac:dyDescent="0.25">
      <c r="A208" s="302"/>
      <c r="B208" s="302"/>
      <c r="C208" s="345"/>
      <c r="D208" s="351"/>
      <c r="E208" s="367"/>
      <c r="F208" s="304"/>
    </row>
    <row r="209" spans="1:6" x14ac:dyDescent="0.25">
      <c r="A209" s="302"/>
      <c r="B209" s="302"/>
      <c r="C209" s="345"/>
      <c r="D209" s="351"/>
      <c r="E209" s="367"/>
      <c r="F209" s="304"/>
    </row>
    <row r="210" spans="1:6" x14ac:dyDescent="0.25">
      <c r="A210" s="302"/>
      <c r="B210" s="302"/>
      <c r="C210" s="345"/>
      <c r="D210" s="351"/>
      <c r="E210" s="367"/>
      <c r="F210" s="304"/>
    </row>
    <row r="211" spans="1:6" x14ac:dyDescent="0.25">
      <c r="A211" s="302"/>
      <c r="B211" s="302"/>
      <c r="C211" s="345"/>
      <c r="D211" s="351"/>
      <c r="E211" s="367"/>
      <c r="F211" s="304"/>
    </row>
    <row r="212" spans="1:6" x14ac:dyDescent="0.25">
      <c r="A212" s="302"/>
      <c r="B212" s="302"/>
      <c r="C212" s="345"/>
      <c r="D212" s="351"/>
      <c r="E212" s="367"/>
      <c r="F212" s="304"/>
    </row>
    <row r="213" spans="1:6" x14ac:dyDescent="0.25">
      <c r="A213" s="302"/>
      <c r="B213" s="302"/>
      <c r="C213" s="345"/>
      <c r="D213" s="351"/>
      <c r="E213" s="367"/>
      <c r="F213" s="304"/>
    </row>
    <row r="214" spans="1:6" x14ac:dyDescent="0.25">
      <c r="A214" s="302"/>
      <c r="B214" s="302"/>
      <c r="C214" s="345"/>
      <c r="D214" s="351"/>
      <c r="E214" s="367"/>
      <c r="F214" s="304"/>
    </row>
    <row r="215" spans="1:6" x14ac:dyDescent="0.25">
      <c r="A215" s="302"/>
      <c r="B215" s="302"/>
      <c r="C215" s="345"/>
      <c r="D215" s="351"/>
      <c r="E215" s="367"/>
      <c r="F215" s="304"/>
    </row>
    <row r="216" spans="1:6" x14ac:dyDescent="0.25">
      <c r="A216" s="302"/>
      <c r="B216" s="302"/>
      <c r="C216" s="345"/>
      <c r="D216" s="351"/>
      <c r="E216" s="367"/>
      <c r="F216" s="304"/>
    </row>
    <row r="217" spans="1:6" x14ac:dyDescent="0.25">
      <c r="A217" s="302"/>
      <c r="B217" s="302"/>
      <c r="C217" s="345"/>
      <c r="D217" s="351"/>
      <c r="E217" s="367"/>
      <c r="F217" s="304"/>
    </row>
    <row r="218" spans="1:6" x14ac:dyDescent="0.25">
      <c r="A218" s="302"/>
      <c r="B218" s="302"/>
      <c r="C218" s="345"/>
      <c r="D218" s="351"/>
      <c r="E218" s="367"/>
      <c r="F218" s="304"/>
    </row>
    <row r="219" spans="1:6" x14ac:dyDescent="0.25">
      <c r="A219" s="302"/>
      <c r="B219" s="302"/>
      <c r="C219" s="345"/>
      <c r="D219" s="351"/>
      <c r="E219" s="367"/>
      <c r="F219" s="304"/>
    </row>
    <row r="220" spans="1:6" x14ac:dyDescent="0.25">
      <c r="A220" s="302"/>
      <c r="B220" s="302"/>
      <c r="C220" s="345"/>
      <c r="D220" s="351"/>
      <c r="E220" s="367"/>
      <c r="F220" s="304"/>
    </row>
    <row r="221" spans="1:6" x14ac:dyDescent="0.25">
      <c r="A221" s="302"/>
      <c r="B221" s="302"/>
      <c r="C221" s="345"/>
      <c r="D221" s="351"/>
      <c r="E221" s="367"/>
      <c r="F221" s="304"/>
    </row>
    <row r="222" spans="1:6" x14ac:dyDescent="0.25">
      <c r="A222" s="302"/>
      <c r="B222" s="302"/>
      <c r="C222" s="345"/>
      <c r="D222" s="351"/>
      <c r="E222" s="367"/>
      <c r="F222" s="304"/>
    </row>
    <row r="223" spans="1:6" x14ac:dyDescent="0.25">
      <c r="A223" s="302"/>
      <c r="B223" s="302"/>
      <c r="C223" s="345"/>
      <c r="D223" s="351"/>
      <c r="E223" s="367"/>
      <c r="F223" s="304"/>
    </row>
    <row r="224" spans="1:6" x14ac:dyDescent="0.25">
      <c r="A224" s="302"/>
      <c r="B224" s="302"/>
      <c r="C224" s="345"/>
      <c r="D224" s="351"/>
      <c r="E224" s="367"/>
      <c r="F224" s="304"/>
    </row>
    <row r="225" spans="1:6" x14ac:dyDescent="0.25">
      <c r="A225" s="302"/>
      <c r="B225" s="302"/>
      <c r="C225" s="345"/>
      <c r="D225" s="351"/>
      <c r="E225" s="367"/>
      <c r="F225" s="304"/>
    </row>
    <row r="226" spans="1:6" x14ac:dyDescent="0.25">
      <c r="A226" s="302"/>
      <c r="B226" s="302"/>
      <c r="C226" s="345"/>
      <c r="D226" s="351"/>
      <c r="E226" s="367"/>
      <c r="F226" s="304"/>
    </row>
    <row r="227" spans="1:6" x14ac:dyDescent="0.25">
      <c r="A227" s="302"/>
      <c r="B227" s="302"/>
      <c r="C227" s="345"/>
      <c r="D227" s="351"/>
      <c r="E227" s="367"/>
      <c r="F227" s="304"/>
    </row>
    <row r="228" spans="1:6" x14ac:dyDescent="0.25">
      <c r="A228" s="302"/>
      <c r="B228" s="302"/>
      <c r="C228" s="345"/>
      <c r="D228" s="351"/>
      <c r="E228" s="367"/>
      <c r="F228" s="304"/>
    </row>
    <row r="229" spans="1:6" x14ac:dyDescent="0.25">
      <c r="A229" s="302"/>
      <c r="B229" s="302"/>
      <c r="C229" s="345"/>
      <c r="D229" s="351"/>
      <c r="E229" s="367"/>
      <c r="F229" s="304"/>
    </row>
    <row r="230" spans="1:6" x14ac:dyDescent="0.25">
      <c r="A230" s="302"/>
      <c r="B230" s="302"/>
      <c r="C230" s="345"/>
      <c r="D230" s="351"/>
      <c r="E230" s="367"/>
      <c r="F230" s="304"/>
    </row>
    <row r="231" spans="1:6" x14ac:dyDescent="0.25">
      <c r="A231" s="302"/>
      <c r="B231" s="302"/>
      <c r="C231" s="345"/>
      <c r="D231" s="351"/>
      <c r="E231" s="367"/>
      <c r="F231" s="304"/>
    </row>
    <row r="232" spans="1:6" x14ac:dyDescent="0.25">
      <c r="A232" s="302"/>
      <c r="B232" s="302"/>
      <c r="C232" s="345"/>
      <c r="D232" s="351"/>
      <c r="E232" s="367"/>
      <c r="F232" s="304"/>
    </row>
    <row r="233" spans="1:6" x14ac:dyDescent="0.25">
      <c r="A233" s="302"/>
      <c r="B233" s="302"/>
      <c r="C233" s="345"/>
      <c r="D233" s="351"/>
      <c r="E233" s="367"/>
      <c r="F233" s="304"/>
    </row>
    <row r="234" spans="1:6" x14ac:dyDescent="0.25">
      <c r="A234" s="302"/>
      <c r="B234" s="302"/>
      <c r="C234" s="345"/>
      <c r="D234" s="351"/>
      <c r="E234" s="367"/>
      <c r="F234" s="304"/>
    </row>
    <row r="235" spans="1:6" x14ac:dyDescent="0.25">
      <c r="A235" s="302"/>
      <c r="B235" s="302"/>
      <c r="C235" s="345"/>
      <c r="D235" s="351"/>
      <c r="E235" s="367"/>
      <c r="F235" s="304"/>
    </row>
    <row r="236" spans="1:6" x14ac:dyDescent="0.25">
      <c r="A236" s="302"/>
      <c r="B236" s="302"/>
      <c r="C236" s="345"/>
      <c r="D236" s="351"/>
      <c r="E236" s="367"/>
      <c r="F236" s="304"/>
    </row>
    <row r="237" spans="1:6" x14ac:dyDescent="0.25">
      <c r="A237" s="302"/>
      <c r="B237" s="302"/>
      <c r="C237" s="345"/>
      <c r="D237" s="351"/>
      <c r="E237" s="367"/>
      <c r="F237" s="304"/>
    </row>
    <row r="238" spans="1:6" x14ac:dyDescent="0.25">
      <c r="A238" s="302"/>
      <c r="B238" s="302"/>
      <c r="C238" s="345"/>
      <c r="D238" s="351"/>
      <c r="E238" s="367"/>
      <c r="F238" s="304"/>
    </row>
    <row r="239" spans="1:6" x14ac:dyDescent="0.25">
      <c r="A239" s="302"/>
      <c r="B239" s="302"/>
      <c r="C239" s="345"/>
      <c r="D239" s="351"/>
      <c r="E239" s="367"/>
      <c r="F239" s="304"/>
    </row>
    <row r="240" spans="1:6" x14ac:dyDescent="0.25">
      <c r="A240" s="302"/>
      <c r="B240" s="302"/>
      <c r="C240" s="345"/>
      <c r="D240" s="351"/>
      <c r="E240" s="367"/>
      <c r="F240" s="304"/>
    </row>
    <row r="241" spans="1:6" x14ac:dyDescent="0.25">
      <c r="A241" s="302"/>
      <c r="B241" s="302"/>
      <c r="C241" s="345"/>
      <c r="D241" s="351"/>
      <c r="E241" s="367"/>
      <c r="F241" s="304"/>
    </row>
    <row r="242" spans="1:6" x14ac:dyDescent="0.25">
      <c r="A242" s="302"/>
      <c r="B242" s="302"/>
      <c r="C242" s="345"/>
      <c r="D242" s="351"/>
      <c r="E242" s="367"/>
      <c r="F242" s="304"/>
    </row>
    <row r="243" spans="1:6" x14ac:dyDescent="0.25">
      <c r="A243" s="302"/>
      <c r="B243" s="302"/>
      <c r="C243" s="345"/>
      <c r="D243" s="351"/>
      <c r="E243" s="367"/>
      <c r="F243" s="304"/>
    </row>
    <row r="244" spans="1:6" x14ac:dyDescent="0.25">
      <c r="A244" s="302"/>
      <c r="B244" s="302"/>
      <c r="C244" s="345"/>
      <c r="D244" s="351"/>
      <c r="E244" s="367"/>
      <c r="F244" s="304"/>
    </row>
    <row r="245" spans="1:6" x14ac:dyDescent="0.25">
      <c r="A245" s="302"/>
      <c r="B245" s="302"/>
      <c r="C245" s="345"/>
      <c r="D245" s="351"/>
      <c r="E245" s="367"/>
      <c r="F245" s="304"/>
    </row>
    <row r="246" spans="1:6" x14ac:dyDescent="0.25">
      <c r="A246" s="302"/>
      <c r="B246" s="302"/>
      <c r="C246" s="345"/>
      <c r="D246" s="351"/>
      <c r="E246" s="367"/>
      <c r="F246" s="304"/>
    </row>
    <row r="247" spans="1:6" x14ac:dyDescent="0.25">
      <c r="A247" s="302"/>
      <c r="B247" s="302"/>
      <c r="C247" s="345"/>
      <c r="D247" s="351"/>
      <c r="E247" s="367"/>
      <c r="F247" s="304"/>
    </row>
    <row r="248" spans="1:6" x14ac:dyDescent="0.25">
      <c r="A248" s="302"/>
      <c r="B248" s="302"/>
      <c r="C248" s="345"/>
      <c r="D248" s="351"/>
      <c r="E248" s="367"/>
      <c r="F248" s="304"/>
    </row>
    <row r="249" spans="1:6" x14ac:dyDescent="0.25">
      <c r="A249" s="302"/>
      <c r="B249" s="302"/>
      <c r="C249" s="345"/>
      <c r="D249" s="351"/>
      <c r="E249" s="367"/>
      <c r="F249" s="304"/>
    </row>
    <row r="250" spans="1:6" x14ac:dyDescent="0.25">
      <c r="A250" s="302"/>
      <c r="B250" s="302"/>
      <c r="C250" s="345"/>
      <c r="D250" s="351"/>
      <c r="E250" s="367"/>
      <c r="F250" s="304"/>
    </row>
    <row r="251" spans="1:6" x14ac:dyDescent="0.25">
      <c r="A251" s="302"/>
      <c r="B251" s="302"/>
      <c r="C251" s="345"/>
      <c r="D251" s="351"/>
      <c r="E251" s="367"/>
      <c r="F251" s="304"/>
    </row>
    <row r="252" spans="1:6" x14ac:dyDescent="0.25">
      <c r="A252" s="302"/>
      <c r="B252" s="302"/>
      <c r="C252" s="345"/>
      <c r="D252" s="351"/>
      <c r="E252" s="367"/>
      <c r="F252" s="304"/>
    </row>
    <row r="253" spans="1:6" x14ac:dyDescent="0.25">
      <c r="A253" s="302"/>
      <c r="B253" s="302"/>
      <c r="C253" s="345"/>
      <c r="D253" s="351"/>
      <c r="E253" s="367"/>
      <c r="F253" s="304"/>
    </row>
    <row r="254" spans="1:6" x14ac:dyDescent="0.25">
      <c r="A254" s="302"/>
      <c r="B254" s="302"/>
      <c r="C254" s="345"/>
      <c r="D254" s="351"/>
      <c r="E254" s="367"/>
      <c r="F254" s="304"/>
    </row>
    <row r="255" spans="1:6" x14ac:dyDescent="0.25">
      <c r="A255" s="302"/>
      <c r="B255" s="302"/>
      <c r="C255" s="345"/>
      <c r="D255" s="351"/>
      <c r="E255" s="367"/>
      <c r="F255" s="304"/>
    </row>
    <row r="256" spans="1:6" x14ac:dyDescent="0.25">
      <c r="A256" s="302"/>
      <c r="B256" s="302"/>
      <c r="C256" s="302"/>
      <c r="D256" s="351"/>
      <c r="E256" s="367"/>
      <c r="F256" s="304"/>
    </row>
    <row r="257" spans="1:6" x14ac:dyDescent="0.25">
      <c r="A257" s="302"/>
      <c r="B257" s="302"/>
      <c r="C257" s="302"/>
      <c r="D257" s="351"/>
      <c r="E257" s="367"/>
      <c r="F257" s="304"/>
    </row>
    <row r="258" spans="1:6" x14ac:dyDescent="0.25">
      <c r="A258" s="302"/>
      <c r="B258" s="302"/>
      <c r="C258" s="302"/>
      <c r="D258" s="351"/>
      <c r="E258" s="367"/>
      <c r="F258" s="304"/>
    </row>
    <row r="259" spans="1:6" x14ac:dyDescent="0.25">
      <c r="A259" s="302"/>
      <c r="B259" s="302"/>
      <c r="C259" s="302"/>
      <c r="D259" s="351"/>
      <c r="E259" s="367"/>
      <c r="F259" s="304"/>
    </row>
    <row r="260" spans="1:6" x14ac:dyDescent="0.25">
      <c r="A260" s="302"/>
      <c r="B260" s="302"/>
      <c r="C260" s="302"/>
      <c r="D260" s="351"/>
      <c r="E260" s="367"/>
      <c r="F260" s="304"/>
    </row>
    <row r="261" spans="1:6" x14ac:dyDescent="0.25">
      <c r="A261" s="302"/>
      <c r="B261" s="302"/>
      <c r="C261" s="302"/>
      <c r="D261" s="351"/>
      <c r="E261" s="367"/>
      <c r="F261" s="304"/>
    </row>
    <row r="262" spans="1:6" x14ac:dyDescent="0.25">
      <c r="A262" s="302"/>
      <c r="B262" s="302"/>
      <c r="C262" s="302"/>
      <c r="D262" s="351"/>
      <c r="E262" s="367"/>
      <c r="F262" s="304"/>
    </row>
    <row r="263" spans="1:6" x14ac:dyDescent="0.25">
      <c r="A263" s="302"/>
      <c r="B263" s="302"/>
      <c r="C263" s="302"/>
      <c r="D263" s="351"/>
      <c r="E263" s="367"/>
      <c r="F263" s="304"/>
    </row>
    <row r="264" spans="1:6" x14ac:dyDescent="0.25">
      <c r="A264" s="302"/>
      <c r="B264" s="302"/>
      <c r="C264" s="302"/>
      <c r="D264" s="351"/>
      <c r="E264" s="367"/>
      <c r="F264" s="304"/>
    </row>
    <row r="265" spans="1:6" x14ac:dyDescent="0.25">
      <c r="A265" s="302"/>
      <c r="B265" s="302"/>
      <c r="C265" s="302"/>
      <c r="D265" s="351"/>
      <c r="E265" s="367"/>
      <c r="F265" s="304"/>
    </row>
    <row r="266" spans="1:6" x14ac:dyDescent="0.25">
      <c r="A266" s="302"/>
      <c r="B266" s="302"/>
      <c r="C266" s="302"/>
      <c r="D266" s="351"/>
      <c r="E266" s="367"/>
      <c r="F266" s="304"/>
    </row>
    <row r="267" spans="1:6" x14ac:dyDescent="0.25">
      <c r="A267" s="302"/>
      <c r="B267" s="302"/>
      <c r="C267" s="302"/>
      <c r="D267" s="351"/>
      <c r="E267" s="367"/>
      <c r="F267" s="304"/>
    </row>
    <row r="268" spans="1:6" x14ac:dyDescent="0.25">
      <c r="A268" s="302"/>
      <c r="B268" s="302"/>
      <c r="C268" s="302"/>
      <c r="D268" s="351"/>
      <c r="E268" s="367"/>
      <c r="F268" s="304"/>
    </row>
    <row r="269" spans="1:6" x14ac:dyDescent="0.25">
      <c r="A269" s="302"/>
      <c r="B269" s="302"/>
      <c r="C269" s="302"/>
      <c r="D269" s="351"/>
      <c r="E269" s="367"/>
      <c r="F269" s="304"/>
    </row>
    <row r="270" spans="1:6" x14ac:dyDescent="0.25">
      <c r="A270" s="302"/>
      <c r="B270" s="302"/>
      <c r="C270" s="302"/>
      <c r="D270" s="351"/>
      <c r="E270" s="367"/>
      <c r="F270" s="304"/>
    </row>
    <row r="271" spans="1:6" x14ac:dyDescent="0.25">
      <c r="A271" s="302"/>
      <c r="B271" s="302"/>
      <c r="C271" s="302"/>
      <c r="D271" s="351"/>
      <c r="E271" s="367"/>
      <c r="F271" s="304"/>
    </row>
    <row r="272" spans="1:6" x14ac:dyDescent="0.25">
      <c r="A272" s="302"/>
      <c r="B272" s="302"/>
      <c r="C272" s="302"/>
      <c r="D272" s="351"/>
      <c r="E272" s="367"/>
      <c r="F272" s="304"/>
    </row>
    <row r="273" spans="1:6" x14ac:dyDescent="0.25">
      <c r="A273" s="302"/>
      <c r="B273" s="302"/>
      <c r="C273" s="302"/>
      <c r="D273" s="351"/>
      <c r="E273" s="367"/>
      <c r="F273" s="304"/>
    </row>
    <row r="274" spans="1:6" x14ac:dyDescent="0.25">
      <c r="A274" s="302"/>
      <c r="B274" s="302"/>
      <c r="C274" s="302"/>
      <c r="D274" s="351"/>
      <c r="E274" s="367"/>
      <c r="F274" s="304"/>
    </row>
    <row r="275" spans="1:6" x14ac:dyDescent="0.25">
      <c r="A275" s="302"/>
      <c r="B275" s="302"/>
      <c r="C275" s="302"/>
      <c r="D275" s="351"/>
      <c r="E275" s="367"/>
      <c r="F275" s="304"/>
    </row>
    <row r="276" spans="1:6" x14ac:dyDescent="0.25">
      <c r="A276" s="302"/>
      <c r="B276" s="302"/>
      <c r="C276" s="302"/>
      <c r="D276" s="351"/>
      <c r="E276" s="367"/>
      <c r="F276" s="304"/>
    </row>
    <row r="277" spans="1:6" x14ac:dyDescent="0.25">
      <c r="A277" s="302"/>
      <c r="B277" s="302"/>
      <c r="C277" s="302"/>
      <c r="D277" s="351"/>
      <c r="E277" s="367"/>
      <c r="F277" s="304"/>
    </row>
    <row r="278" spans="1:6" x14ac:dyDescent="0.25">
      <c r="A278" s="302"/>
      <c r="B278" s="302"/>
      <c r="C278" s="302"/>
      <c r="D278" s="351"/>
      <c r="E278" s="367"/>
      <c r="F278" s="304"/>
    </row>
    <row r="279" spans="1:6" x14ac:dyDescent="0.25">
      <c r="A279" s="302"/>
      <c r="B279" s="302"/>
      <c r="C279" s="302"/>
      <c r="D279" s="351"/>
      <c r="E279" s="367"/>
      <c r="F279" s="304"/>
    </row>
    <row r="280" spans="1:6" x14ac:dyDescent="0.25">
      <c r="A280" s="302"/>
      <c r="B280" s="302"/>
      <c r="C280" s="302"/>
      <c r="D280" s="351"/>
      <c r="E280" s="367"/>
      <c r="F280" s="304"/>
    </row>
    <row r="281" spans="1:6" x14ac:dyDescent="0.25">
      <c r="A281" s="302"/>
      <c r="B281" s="302"/>
      <c r="C281" s="302"/>
      <c r="D281" s="351"/>
      <c r="E281" s="367"/>
      <c r="F281" s="304"/>
    </row>
    <row r="282" spans="1:6" x14ac:dyDescent="0.25">
      <c r="A282" s="302"/>
      <c r="B282" s="302"/>
      <c r="C282" s="302"/>
      <c r="D282" s="351"/>
      <c r="E282" s="367"/>
      <c r="F282" s="304"/>
    </row>
    <row r="283" spans="1:6" x14ac:dyDescent="0.25">
      <c r="A283" s="302"/>
      <c r="B283" s="302"/>
      <c r="C283" s="302"/>
      <c r="D283" s="351"/>
      <c r="E283" s="367"/>
      <c r="F283" s="304"/>
    </row>
    <row r="284" spans="1:6" x14ac:dyDescent="0.25">
      <c r="A284" s="302"/>
      <c r="B284" s="302"/>
      <c r="C284" s="302"/>
      <c r="D284" s="351"/>
      <c r="E284" s="367"/>
      <c r="F284" s="304"/>
    </row>
    <row r="285" spans="1:6" x14ac:dyDescent="0.25">
      <c r="A285" s="302"/>
      <c r="B285" s="302"/>
      <c r="C285" s="302"/>
      <c r="D285" s="351"/>
      <c r="E285" s="367"/>
      <c r="F285" s="304"/>
    </row>
    <row r="286" spans="1:6" x14ac:dyDescent="0.25">
      <c r="A286" s="302"/>
      <c r="B286" s="302"/>
      <c r="C286" s="302"/>
      <c r="D286" s="351"/>
      <c r="E286" s="367"/>
      <c r="F286" s="304"/>
    </row>
    <row r="287" spans="1:6" x14ac:dyDescent="0.25">
      <c r="A287" s="302"/>
      <c r="B287" s="302"/>
      <c r="C287" s="302"/>
      <c r="D287" s="351"/>
      <c r="E287" s="367"/>
      <c r="F287" s="304"/>
    </row>
    <row r="288" spans="1:6" x14ac:dyDescent="0.25">
      <c r="A288" s="302"/>
      <c r="B288" s="302"/>
      <c r="C288" s="302"/>
      <c r="D288" s="351"/>
      <c r="E288" s="367"/>
      <c r="F288" s="304"/>
    </row>
    <row r="289" spans="1:6" x14ac:dyDescent="0.25">
      <c r="A289" s="302"/>
      <c r="B289" s="302"/>
      <c r="C289" s="302"/>
      <c r="D289" s="351"/>
      <c r="E289" s="367"/>
      <c r="F289" s="304"/>
    </row>
    <row r="290" spans="1:6" x14ac:dyDescent="0.25">
      <c r="A290" s="302"/>
      <c r="B290" s="302"/>
      <c r="C290" s="302"/>
      <c r="D290" s="351"/>
      <c r="E290" s="367"/>
      <c r="F290" s="304"/>
    </row>
    <row r="291" spans="1:6" x14ac:dyDescent="0.25">
      <c r="A291" s="302"/>
      <c r="B291" s="302"/>
      <c r="C291" s="302"/>
      <c r="D291" s="351"/>
      <c r="E291" s="367"/>
      <c r="F291" s="304"/>
    </row>
    <row r="292" spans="1:6" x14ac:dyDescent="0.25">
      <c r="A292" s="302"/>
      <c r="B292" s="302"/>
      <c r="C292" s="302"/>
      <c r="D292" s="351"/>
      <c r="E292" s="367"/>
      <c r="F292" s="304"/>
    </row>
    <row r="293" spans="1:6" x14ac:dyDescent="0.25">
      <c r="A293" s="302"/>
      <c r="B293" s="302"/>
      <c r="C293" s="302"/>
      <c r="D293" s="351"/>
      <c r="E293" s="367"/>
      <c r="F293" s="304"/>
    </row>
    <row r="294" spans="1:6" x14ac:dyDescent="0.25">
      <c r="A294" s="302"/>
      <c r="B294" s="302"/>
      <c r="C294" s="302"/>
      <c r="D294" s="351"/>
      <c r="E294" s="367"/>
      <c r="F294" s="304"/>
    </row>
    <row r="295" spans="1:6" x14ac:dyDescent="0.25">
      <c r="A295" s="302"/>
      <c r="B295" s="302"/>
      <c r="C295" s="302"/>
      <c r="D295" s="351"/>
      <c r="E295" s="367"/>
      <c r="F295" s="304"/>
    </row>
    <row r="296" spans="1:6" x14ac:dyDescent="0.25">
      <c r="A296" s="302"/>
      <c r="B296" s="302"/>
      <c r="C296" s="302"/>
      <c r="D296" s="351"/>
      <c r="E296" s="367"/>
      <c r="F296" s="304"/>
    </row>
    <row r="297" spans="1:6" x14ac:dyDescent="0.25">
      <c r="A297" s="302"/>
      <c r="B297" s="302"/>
      <c r="C297" s="302"/>
      <c r="D297" s="351"/>
      <c r="E297" s="367"/>
      <c r="F297" s="304"/>
    </row>
    <row r="298" spans="1:6" x14ac:dyDescent="0.25">
      <c r="A298" s="302"/>
      <c r="B298" s="302"/>
      <c r="C298" s="302"/>
      <c r="D298" s="351"/>
      <c r="E298" s="367"/>
      <c r="F298" s="304"/>
    </row>
    <row r="299" spans="1:6" x14ac:dyDescent="0.25">
      <c r="A299" s="302"/>
      <c r="B299" s="302"/>
      <c r="C299" s="302"/>
      <c r="D299" s="351"/>
      <c r="E299" s="367"/>
      <c r="F299" s="304"/>
    </row>
    <row r="300" spans="1:6" x14ac:dyDescent="0.25">
      <c r="A300" s="302"/>
      <c r="B300" s="302"/>
      <c r="C300" s="302"/>
      <c r="D300" s="351"/>
      <c r="E300" s="367"/>
      <c r="F300" s="304"/>
    </row>
    <row r="301" spans="1:6" x14ac:dyDescent="0.25">
      <c r="A301" s="302"/>
      <c r="B301" s="302"/>
      <c r="C301" s="302"/>
      <c r="D301" s="351"/>
      <c r="E301" s="367"/>
      <c r="F301" s="304"/>
    </row>
    <row r="302" spans="1:6" x14ac:dyDescent="0.25">
      <c r="A302" s="302"/>
      <c r="B302" s="302"/>
      <c r="C302" s="302"/>
      <c r="D302" s="351"/>
      <c r="E302" s="367"/>
      <c r="F302" s="304"/>
    </row>
    <row r="303" spans="1:6" x14ac:dyDescent="0.25">
      <c r="A303" s="302"/>
      <c r="B303" s="302"/>
      <c r="C303" s="302"/>
      <c r="D303" s="351"/>
      <c r="E303" s="367"/>
      <c r="F303" s="304"/>
    </row>
    <row r="304" spans="1:6" x14ac:dyDescent="0.25">
      <c r="A304" s="302"/>
      <c r="B304" s="302"/>
      <c r="C304" s="302"/>
      <c r="D304" s="351"/>
      <c r="E304" s="367"/>
      <c r="F304" s="304"/>
    </row>
    <row r="305" spans="1:6" x14ac:dyDescent="0.25">
      <c r="A305" s="300"/>
      <c r="B305" s="300"/>
      <c r="C305" s="300"/>
      <c r="E305" s="368"/>
      <c r="F305" s="301"/>
    </row>
    <row r="306" spans="1:6" x14ac:dyDescent="0.25">
      <c r="A306" s="300"/>
      <c r="B306" s="300"/>
      <c r="C306" s="300"/>
      <c r="E306" s="368"/>
      <c r="F306" s="301"/>
    </row>
    <row r="307" spans="1:6" x14ac:dyDescent="0.25">
      <c r="A307" s="300"/>
      <c r="B307" s="300"/>
      <c r="C307" s="300"/>
      <c r="E307" s="368"/>
      <c r="F307" s="301"/>
    </row>
    <row r="308" spans="1:6" x14ac:dyDescent="0.25">
      <c r="A308" s="300"/>
      <c r="B308" s="300"/>
      <c r="C308" s="300"/>
      <c r="E308" s="368"/>
      <c r="F308" s="301"/>
    </row>
    <row r="309" spans="1:6" x14ac:dyDescent="0.25">
      <c r="A309" s="300"/>
      <c r="B309" s="300"/>
      <c r="C309" s="300"/>
      <c r="E309" s="368"/>
      <c r="F309" s="301"/>
    </row>
    <row r="310" spans="1:6" x14ac:dyDescent="0.25">
      <c r="A310" s="300"/>
      <c r="B310" s="300"/>
      <c r="C310" s="300"/>
      <c r="E310" s="368"/>
      <c r="F310" s="301"/>
    </row>
    <row r="311" spans="1:6" x14ac:dyDescent="0.25">
      <c r="A311" s="300"/>
      <c r="B311" s="300"/>
      <c r="C311" s="300"/>
      <c r="E311" s="368"/>
      <c r="F311" s="301"/>
    </row>
    <row r="312" spans="1:6" x14ac:dyDescent="0.25">
      <c r="A312" s="300"/>
      <c r="B312" s="300"/>
      <c r="C312" s="300"/>
      <c r="E312" s="368"/>
      <c r="F312" s="301"/>
    </row>
    <row r="313" spans="1:6" x14ac:dyDescent="0.25">
      <c r="A313" s="300"/>
      <c r="B313" s="300"/>
      <c r="C313" s="300"/>
      <c r="E313" s="368"/>
      <c r="F313" s="301"/>
    </row>
    <row r="314" spans="1:6" x14ac:dyDescent="0.25">
      <c r="A314" s="300"/>
      <c r="B314" s="300"/>
      <c r="C314" s="300"/>
      <c r="E314" s="368"/>
      <c r="F314" s="30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L371"/>
  <sheetViews>
    <sheetView topLeftCell="A130" workbookViewId="0">
      <selection activeCell="F152" sqref="F152"/>
    </sheetView>
  </sheetViews>
  <sheetFormatPr defaultRowHeight="15" x14ac:dyDescent="0.25"/>
  <cols>
    <col min="1" max="1" width="5.7109375" style="299" customWidth="1"/>
    <col min="2" max="2" width="38.42578125" style="407" customWidth="1"/>
    <col min="3" max="3" width="5.140625" style="410" customWidth="1"/>
    <col min="4" max="4" width="8.140625" style="354" customWidth="1"/>
    <col min="5" max="5" width="11.28515625" style="369" customWidth="1"/>
    <col min="6" max="6" width="12.5703125" style="297" customWidth="1"/>
  </cols>
  <sheetData>
    <row r="2" spans="1:12" x14ac:dyDescent="0.25">
      <c r="A2" s="478" t="s">
        <v>765</v>
      </c>
      <c r="B2" s="479" t="s">
        <v>858</v>
      </c>
      <c r="C2" s="480"/>
      <c r="D2" s="389"/>
      <c r="E2" s="356"/>
      <c r="F2" s="305"/>
    </row>
    <row r="3" spans="1:12" x14ac:dyDescent="0.25">
      <c r="A3" s="306"/>
      <c r="B3" s="306"/>
      <c r="C3" s="306"/>
      <c r="D3" s="347"/>
      <c r="E3" s="357"/>
      <c r="F3" s="307"/>
    </row>
    <row r="4" spans="1:12" ht="25.5" x14ac:dyDescent="0.25">
      <c r="A4" s="446" t="s">
        <v>774</v>
      </c>
      <c r="B4" s="441" t="s">
        <v>775</v>
      </c>
      <c r="C4" s="442" t="s">
        <v>776</v>
      </c>
      <c r="D4" s="443" t="s">
        <v>777</v>
      </c>
      <c r="E4" s="444" t="s">
        <v>778</v>
      </c>
      <c r="F4" s="445" t="s">
        <v>779</v>
      </c>
    </row>
    <row r="5" spans="1:12" x14ac:dyDescent="0.25">
      <c r="A5" s="310"/>
      <c r="B5" s="336"/>
      <c r="C5" s="336"/>
      <c r="D5" s="390"/>
      <c r="E5" s="359"/>
      <c r="F5" s="311"/>
    </row>
    <row r="6" spans="1:12" x14ac:dyDescent="0.25">
      <c r="A6" s="308" t="s">
        <v>780</v>
      </c>
      <c r="B6" s="312" t="s">
        <v>642</v>
      </c>
      <c r="C6" s="312"/>
      <c r="D6" s="391"/>
      <c r="E6" s="358"/>
      <c r="F6" s="309"/>
    </row>
    <row r="7" spans="1:12" x14ac:dyDescent="0.25">
      <c r="A7" s="310"/>
      <c r="B7" s="306"/>
      <c r="C7" s="338"/>
      <c r="D7" s="347"/>
      <c r="E7" s="357"/>
      <c r="F7" s="307"/>
    </row>
    <row r="8" spans="1:12" ht="25.5" x14ac:dyDescent="0.25">
      <c r="A8" s="310" t="s">
        <v>781</v>
      </c>
      <c r="B8" s="306" t="s">
        <v>859</v>
      </c>
      <c r="C8" s="339"/>
      <c r="D8" s="422"/>
      <c r="E8" s="360"/>
      <c r="F8" s="313"/>
      <c r="H8" s="549"/>
      <c r="I8" s="549"/>
      <c r="J8" s="549"/>
      <c r="K8" s="549"/>
      <c r="L8" s="549"/>
    </row>
    <row r="9" spans="1:12" x14ac:dyDescent="0.25">
      <c r="A9" s="316"/>
      <c r="B9" s="306" t="s">
        <v>783</v>
      </c>
      <c r="C9" s="339" t="s">
        <v>779</v>
      </c>
      <c r="D9" s="422"/>
      <c r="E9" s="360"/>
      <c r="F9" s="313">
        <v>0</v>
      </c>
      <c r="H9" s="549"/>
      <c r="I9" s="549"/>
      <c r="J9" s="549"/>
      <c r="K9" s="549"/>
      <c r="L9" s="549"/>
    </row>
    <row r="10" spans="1:12" x14ac:dyDescent="0.25">
      <c r="A10" s="310"/>
      <c r="B10" s="306"/>
      <c r="C10" s="337"/>
      <c r="D10" s="437"/>
      <c r="E10" s="357"/>
      <c r="F10" s="307"/>
      <c r="H10" s="549"/>
      <c r="I10" s="549"/>
      <c r="J10" s="549"/>
      <c r="K10" s="549"/>
      <c r="L10" s="549"/>
    </row>
    <row r="11" spans="1:12" ht="25.5" x14ac:dyDescent="0.25">
      <c r="A11" s="310" t="s">
        <v>784</v>
      </c>
      <c r="B11" s="306" t="s">
        <v>785</v>
      </c>
      <c r="C11" s="337" t="s">
        <v>786</v>
      </c>
      <c r="D11" s="313">
        <v>4</v>
      </c>
      <c r="E11" s="360"/>
      <c r="F11" s="313">
        <f>D11*E11</f>
        <v>0</v>
      </c>
      <c r="H11" s="549"/>
      <c r="I11" s="549"/>
      <c r="J11" s="549"/>
      <c r="K11" s="549"/>
      <c r="L11" s="549"/>
    </row>
    <row r="12" spans="1:12" x14ac:dyDescent="0.25">
      <c r="A12" s="316"/>
      <c r="B12" s="315"/>
      <c r="C12" s="339"/>
      <c r="D12" s="347"/>
      <c r="E12" s="357"/>
      <c r="F12" s="307"/>
      <c r="H12" s="549"/>
      <c r="I12" s="549"/>
      <c r="J12" s="549"/>
      <c r="K12" s="549"/>
      <c r="L12" s="549"/>
    </row>
    <row r="13" spans="1:12" x14ac:dyDescent="0.25">
      <c r="A13" s="318"/>
      <c r="B13" s="319" t="s">
        <v>666</v>
      </c>
      <c r="C13" s="453"/>
      <c r="D13" s="392"/>
      <c r="E13" s="361"/>
      <c r="F13" s="320">
        <f>SUM(F9:F11)</f>
        <v>0</v>
      </c>
    </row>
    <row r="14" spans="1:12" x14ac:dyDescent="0.25">
      <c r="A14" s="321"/>
      <c r="B14" s="322"/>
      <c r="C14" s="344"/>
      <c r="D14" s="347"/>
      <c r="E14" s="362"/>
      <c r="F14" s="323"/>
    </row>
    <row r="15" spans="1:12" x14ac:dyDescent="0.25">
      <c r="A15" s="308" t="s">
        <v>787</v>
      </c>
      <c r="B15" s="312" t="s">
        <v>644</v>
      </c>
      <c r="C15" s="454"/>
      <c r="D15" s="349"/>
      <c r="E15" s="363"/>
      <c r="F15" s="324"/>
    </row>
    <row r="16" spans="1:12" x14ac:dyDescent="0.25">
      <c r="A16" s="310"/>
      <c r="B16" s="306"/>
      <c r="C16" s="337"/>
      <c r="D16" s="347"/>
      <c r="E16" s="357"/>
      <c r="F16" s="307"/>
    </row>
    <row r="17" spans="1:6" ht="25.5" x14ac:dyDescent="0.25">
      <c r="A17" s="317" t="s">
        <v>788</v>
      </c>
      <c r="B17" s="306" t="s">
        <v>789</v>
      </c>
      <c r="C17" s="337"/>
      <c r="D17" s="346"/>
      <c r="E17" s="360"/>
      <c r="F17" s="313"/>
    </row>
    <row r="18" spans="1:6" ht="25.5" x14ac:dyDescent="0.25">
      <c r="A18" s="316"/>
      <c r="B18" s="458" t="s">
        <v>790</v>
      </c>
      <c r="C18" s="339"/>
      <c r="D18" s="422"/>
      <c r="E18" s="360"/>
      <c r="F18" s="313"/>
    </row>
    <row r="19" spans="1:6" x14ac:dyDescent="0.25">
      <c r="A19" s="316"/>
      <c r="B19" s="315"/>
      <c r="C19" s="339"/>
      <c r="D19" s="346"/>
      <c r="E19" s="360"/>
      <c r="F19" s="313"/>
    </row>
    <row r="20" spans="1:6" ht="63.75" x14ac:dyDescent="0.25">
      <c r="A20" s="325" t="s">
        <v>791</v>
      </c>
      <c r="B20" s="306" t="s">
        <v>860</v>
      </c>
      <c r="C20" s="337" t="s">
        <v>793</v>
      </c>
      <c r="D20" s="422">
        <v>69</v>
      </c>
      <c r="E20" s="360"/>
      <c r="F20" s="313">
        <f>D20*E20</f>
        <v>0</v>
      </c>
    </row>
    <row r="21" spans="1:6" ht="25.5" x14ac:dyDescent="0.25">
      <c r="A21" s="316"/>
      <c r="B21" s="458" t="s">
        <v>861</v>
      </c>
      <c r="C21" s="339"/>
      <c r="D21" s="422"/>
      <c r="E21" s="360"/>
      <c r="F21" s="313"/>
    </row>
    <row r="22" spans="1:6" x14ac:dyDescent="0.25">
      <c r="A22" s="316"/>
      <c r="B22" s="315"/>
      <c r="C22" s="339"/>
      <c r="D22" s="353"/>
      <c r="E22" s="360"/>
      <c r="F22" s="313"/>
    </row>
    <row r="23" spans="1:6" ht="102" x14ac:dyDescent="0.25">
      <c r="A23" s="325" t="s">
        <v>794</v>
      </c>
      <c r="B23" s="306" t="s">
        <v>862</v>
      </c>
      <c r="C23" s="337" t="s">
        <v>793</v>
      </c>
      <c r="D23" s="422">
        <v>56.5</v>
      </c>
      <c r="E23" s="360"/>
      <c r="F23" s="313">
        <f>D23*E23</f>
        <v>0</v>
      </c>
    </row>
    <row r="24" spans="1:6" ht="25.5" x14ac:dyDescent="0.25">
      <c r="A24" s="316"/>
      <c r="B24" s="458" t="s">
        <v>861</v>
      </c>
      <c r="C24" s="339"/>
      <c r="D24" s="422"/>
      <c r="E24" s="360"/>
      <c r="F24" s="313"/>
    </row>
    <row r="25" spans="1:6" x14ac:dyDescent="0.25">
      <c r="A25" s="316"/>
      <c r="B25" s="315"/>
      <c r="C25" s="339"/>
      <c r="D25" s="346"/>
      <c r="E25" s="360"/>
      <c r="F25" s="313"/>
    </row>
    <row r="26" spans="1:6" ht="25.5" x14ac:dyDescent="0.25">
      <c r="A26" s="317" t="s">
        <v>796</v>
      </c>
      <c r="B26" s="326" t="s">
        <v>797</v>
      </c>
      <c r="C26" s="337" t="s">
        <v>798</v>
      </c>
      <c r="D26" s="313">
        <v>1</v>
      </c>
      <c r="E26" s="360"/>
      <c r="F26" s="313">
        <f>D26*E26</f>
        <v>0</v>
      </c>
    </row>
    <row r="27" spans="1:6" x14ac:dyDescent="0.25">
      <c r="A27" s="316"/>
      <c r="B27" s="327"/>
      <c r="C27" s="343"/>
      <c r="D27" s="346"/>
      <c r="E27" s="364"/>
      <c r="F27" s="328"/>
    </row>
    <row r="28" spans="1:6" ht="25.5" x14ac:dyDescent="0.25">
      <c r="A28" s="325" t="s">
        <v>799</v>
      </c>
      <c r="B28" s="306" t="s">
        <v>800</v>
      </c>
      <c r="C28" s="337" t="s">
        <v>801</v>
      </c>
      <c r="D28" s="313">
        <v>32</v>
      </c>
      <c r="E28" s="360"/>
      <c r="F28" s="313">
        <f>D28*E28</f>
        <v>0</v>
      </c>
    </row>
    <row r="29" spans="1:6" x14ac:dyDescent="0.25">
      <c r="A29" s="316"/>
      <c r="B29" s="329"/>
      <c r="C29" s="344"/>
      <c r="D29" s="346"/>
      <c r="E29" s="364"/>
      <c r="F29" s="328"/>
    </row>
    <row r="30" spans="1:6" ht="38.25" x14ac:dyDescent="0.25">
      <c r="A30" s="331" t="s">
        <v>802</v>
      </c>
      <c r="B30" s="326" t="s">
        <v>863</v>
      </c>
      <c r="C30" s="337" t="s">
        <v>801</v>
      </c>
      <c r="D30" s="313">
        <v>10.5</v>
      </c>
      <c r="E30" s="360"/>
      <c r="F30" s="313">
        <f>D30*E30</f>
        <v>0</v>
      </c>
    </row>
    <row r="31" spans="1:6" x14ac:dyDescent="0.25">
      <c r="A31" s="316"/>
      <c r="B31" s="329"/>
      <c r="C31" s="344"/>
      <c r="D31" s="346"/>
      <c r="E31" s="365"/>
      <c r="F31" s="328"/>
    </row>
    <row r="32" spans="1:6" ht="76.5" x14ac:dyDescent="0.25">
      <c r="A32" s="325" t="s">
        <v>804</v>
      </c>
      <c r="B32" s="306" t="s">
        <v>864</v>
      </c>
      <c r="C32" s="337" t="s">
        <v>793</v>
      </c>
      <c r="D32" s="422">
        <v>59.5</v>
      </c>
      <c r="E32" s="360"/>
      <c r="F32" s="313">
        <f>D32*E32</f>
        <v>0</v>
      </c>
    </row>
    <row r="33" spans="1:6" x14ac:dyDescent="0.25">
      <c r="A33" s="316"/>
      <c r="B33" s="314"/>
      <c r="C33" s="337"/>
      <c r="D33" s="353"/>
      <c r="E33" s="360"/>
      <c r="F33" s="313"/>
    </row>
    <row r="34" spans="1:6" ht="51" x14ac:dyDescent="0.25">
      <c r="A34" s="325" t="s">
        <v>806</v>
      </c>
      <c r="B34" s="326" t="s">
        <v>807</v>
      </c>
      <c r="C34" s="337" t="s">
        <v>793</v>
      </c>
      <c r="D34" s="422">
        <f>D20-D32</f>
        <v>9.5</v>
      </c>
      <c r="E34" s="360"/>
      <c r="F34" s="313">
        <f>D34*E34</f>
        <v>0</v>
      </c>
    </row>
    <row r="35" spans="1:6" x14ac:dyDescent="0.25">
      <c r="A35" s="317"/>
      <c r="B35" s="314"/>
      <c r="C35" s="337"/>
      <c r="D35" s="348"/>
      <c r="E35" s="366"/>
      <c r="F35" s="313"/>
    </row>
    <row r="36" spans="1:6" ht="51" x14ac:dyDescent="0.25">
      <c r="A36" s="317" t="s">
        <v>808</v>
      </c>
      <c r="B36" s="326" t="s">
        <v>809</v>
      </c>
      <c r="C36" s="337"/>
      <c r="D36" s="346"/>
      <c r="E36" s="360"/>
      <c r="F36" s="313"/>
    </row>
    <row r="37" spans="1:6" ht="25.5" x14ac:dyDescent="0.25">
      <c r="A37" s="316"/>
      <c r="B37" s="458" t="s">
        <v>790</v>
      </c>
      <c r="C37" s="339"/>
      <c r="D37" s="422"/>
      <c r="E37" s="360"/>
      <c r="F37" s="313"/>
    </row>
    <row r="38" spans="1:6" x14ac:dyDescent="0.25">
      <c r="A38" s="332"/>
      <c r="B38" s="306"/>
      <c r="C38" s="337"/>
      <c r="D38" s="481"/>
      <c r="E38" s="357"/>
      <c r="F38" s="307"/>
    </row>
    <row r="39" spans="1:6" x14ac:dyDescent="0.25">
      <c r="A39" s="333"/>
      <c r="B39" s="319" t="s">
        <v>703</v>
      </c>
      <c r="C39" s="453"/>
      <c r="D39" s="392"/>
      <c r="E39" s="361"/>
      <c r="F39" s="320">
        <f>+ROUND(SUM(F17:F38),0)</f>
        <v>0</v>
      </c>
    </row>
    <row r="40" spans="1:6" x14ac:dyDescent="0.25">
      <c r="A40" s="334"/>
      <c r="B40" s="322"/>
      <c r="C40" s="344"/>
      <c r="D40" s="481"/>
      <c r="E40" s="362"/>
      <c r="F40" s="323"/>
    </row>
    <row r="41" spans="1:6" x14ac:dyDescent="0.25">
      <c r="A41" s="308" t="s">
        <v>811</v>
      </c>
      <c r="B41" s="312" t="s">
        <v>812</v>
      </c>
      <c r="C41" s="454"/>
      <c r="D41" s="349"/>
      <c r="E41" s="363"/>
      <c r="F41" s="324"/>
    </row>
    <row r="42" spans="1:6" x14ac:dyDescent="0.25">
      <c r="A42" s="316"/>
      <c r="B42" s="306"/>
      <c r="C42" s="337"/>
      <c r="D42" s="347"/>
      <c r="E42" s="357"/>
      <c r="F42" s="307"/>
    </row>
    <row r="43" spans="1:6" ht="38.25" x14ac:dyDescent="0.25">
      <c r="A43" s="332" t="s">
        <v>813</v>
      </c>
      <c r="B43" s="335" t="s">
        <v>814</v>
      </c>
      <c r="C43" s="337" t="s">
        <v>801</v>
      </c>
      <c r="D43" s="422">
        <v>1</v>
      </c>
      <c r="E43" s="360"/>
      <c r="F43" s="313">
        <f>D43*E43</f>
        <v>0</v>
      </c>
    </row>
    <row r="44" spans="1:6" x14ac:dyDescent="0.25">
      <c r="A44" s="332"/>
      <c r="B44" s="315"/>
      <c r="C44" s="339"/>
      <c r="D44" s="451"/>
      <c r="E44" s="359"/>
      <c r="F44" s="307"/>
    </row>
    <row r="45" spans="1:6" ht="38.25" x14ac:dyDescent="0.25">
      <c r="A45" s="332" t="s">
        <v>815</v>
      </c>
      <c r="B45" s="335" t="s">
        <v>865</v>
      </c>
      <c r="C45" s="337" t="s">
        <v>801</v>
      </c>
      <c r="D45" s="422">
        <v>5.0999999999999996</v>
      </c>
      <c r="E45" s="360"/>
      <c r="F45" s="313">
        <f>D45*E45</f>
        <v>0</v>
      </c>
    </row>
    <row r="46" spans="1:6" x14ac:dyDescent="0.25">
      <c r="A46" s="332"/>
      <c r="B46" s="315"/>
      <c r="C46" s="339"/>
      <c r="D46" s="451"/>
      <c r="E46" s="359"/>
      <c r="F46" s="307"/>
    </row>
    <row r="47" spans="1:6" ht="51" x14ac:dyDescent="0.25">
      <c r="A47" s="332" t="s">
        <v>817</v>
      </c>
      <c r="B47" s="335" t="s">
        <v>866</v>
      </c>
      <c r="C47" s="337" t="s">
        <v>801</v>
      </c>
      <c r="D47" s="422">
        <v>6.6</v>
      </c>
      <c r="E47" s="360"/>
      <c r="F47" s="313">
        <f>D47*E47</f>
        <v>0</v>
      </c>
    </row>
    <row r="48" spans="1:6" x14ac:dyDescent="0.25">
      <c r="A48" s="332"/>
      <c r="B48" s="315"/>
      <c r="C48" s="339"/>
      <c r="D48" s="402"/>
      <c r="E48" s="359"/>
      <c r="F48" s="307"/>
    </row>
    <row r="49" spans="1:6" ht="38.25" x14ac:dyDescent="0.25">
      <c r="A49" s="325" t="s">
        <v>819</v>
      </c>
      <c r="B49" s="335" t="s">
        <v>820</v>
      </c>
      <c r="C49" s="337"/>
      <c r="D49" s="353"/>
      <c r="E49" s="397"/>
      <c r="F49" s="313"/>
    </row>
    <row r="50" spans="1:6" x14ac:dyDescent="0.25">
      <c r="A50" s="325"/>
      <c r="B50" s="427" t="s">
        <v>821</v>
      </c>
      <c r="C50" s="337" t="s">
        <v>822</v>
      </c>
      <c r="D50" s="422">
        <v>424</v>
      </c>
      <c r="E50" s="397"/>
      <c r="F50" s="313">
        <f>D50*E50</f>
        <v>0</v>
      </c>
    </row>
    <row r="51" spans="1:6" x14ac:dyDescent="0.25">
      <c r="A51" s="325"/>
      <c r="B51" s="427" t="s">
        <v>823</v>
      </c>
      <c r="C51" s="337" t="s">
        <v>822</v>
      </c>
      <c r="D51" s="422">
        <v>60</v>
      </c>
      <c r="E51" s="397"/>
      <c r="F51" s="313">
        <f>D51*E51</f>
        <v>0</v>
      </c>
    </row>
    <row r="52" spans="1:6" x14ac:dyDescent="0.25">
      <c r="A52" s="330"/>
      <c r="B52" s="314"/>
      <c r="C52" s="337"/>
      <c r="D52" s="353"/>
      <c r="E52" s="397"/>
      <c r="F52" s="313"/>
    </row>
    <row r="53" spans="1:6" ht="25.5" x14ac:dyDescent="0.25">
      <c r="A53" s="403" t="s">
        <v>824</v>
      </c>
      <c r="B53" s="306" t="s">
        <v>867</v>
      </c>
      <c r="C53" s="337" t="s">
        <v>793</v>
      </c>
      <c r="D53" s="313">
        <v>0.65</v>
      </c>
      <c r="E53" s="313"/>
      <c r="F53" s="313">
        <f>D53*E53</f>
        <v>0</v>
      </c>
    </row>
    <row r="54" spans="1:6" x14ac:dyDescent="0.25">
      <c r="A54" s="330"/>
      <c r="B54" s="314"/>
      <c r="C54" s="337"/>
      <c r="D54" s="353"/>
      <c r="E54" s="397"/>
      <c r="F54" s="313"/>
    </row>
    <row r="55" spans="1:6" ht="51" x14ac:dyDescent="0.25">
      <c r="A55" s="325" t="s">
        <v>826</v>
      </c>
      <c r="B55" s="355" t="s">
        <v>827</v>
      </c>
      <c r="C55" s="337"/>
      <c r="D55" s="353"/>
      <c r="E55" s="397"/>
      <c r="F55" s="313"/>
    </row>
    <row r="56" spans="1:6" ht="25.5" x14ac:dyDescent="0.25">
      <c r="A56" s="332"/>
      <c r="B56" s="331" t="s">
        <v>868</v>
      </c>
      <c r="C56" s="337" t="s">
        <v>793</v>
      </c>
      <c r="D56" s="313">
        <v>1.5</v>
      </c>
      <c r="E56" s="313"/>
      <c r="F56" s="313">
        <f>D56*E56</f>
        <v>0</v>
      </c>
    </row>
    <row r="57" spans="1:6" ht="15.75" x14ac:dyDescent="0.25">
      <c r="A57" s="332"/>
      <c r="B57" s="331" t="s">
        <v>869</v>
      </c>
      <c r="C57" s="337" t="s">
        <v>793</v>
      </c>
      <c r="D57" s="313">
        <v>2.9</v>
      </c>
      <c r="E57" s="313"/>
      <c r="F57" s="313">
        <f>D57*E57</f>
        <v>0</v>
      </c>
    </row>
    <row r="58" spans="1:6" x14ac:dyDescent="0.25">
      <c r="A58" s="332"/>
      <c r="B58" s="331"/>
      <c r="C58" s="337"/>
      <c r="D58" s="313"/>
      <c r="E58" s="313"/>
      <c r="F58" s="313"/>
    </row>
    <row r="59" spans="1:6" ht="63.75" x14ac:dyDescent="0.25">
      <c r="A59" s="325" t="s">
        <v>830</v>
      </c>
      <c r="B59" s="335" t="s">
        <v>870</v>
      </c>
      <c r="C59" s="337" t="s">
        <v>801</v>
      </c>
      <c r="D59" s="422">
        <v>7</v>
      </c>
      <c r="E59" s="397"/>
      <c r="F59" s="313">
        <f>D59*E59</f>
        <v>0</v>
      </c>
    </row>
    <row r="60" spans="1:6" x14ac:dyDescent="0.25">
      <c r="A60" s="325"/>
      <c r="B60" s="306"/>
      <c r="C60" s="337"/>
      <c r="D60" s="437"/>
      <c r="E60" s="399"/>
      <c r="F60" s="323"/>
    </row>
    <row r="61" spans="1:6" ht="63.75" x14ac:dyDescent="0.25">
      <c r="A61" s="325" t="s">
        <v>832</v>
      </c>
      <c r="B61" s="335" t="s">
        <v>871</v>
      </c>
      <c r="C61" s="337" t="s">
        <v>801</v>
      </c>
      <c r="D61" s="422">
        <v>3.8</v>
      </c>
      <c r="E61" s="397"/>
      <c r="F61" s="313">
        <f>D61*E61</f>
        <v>0</v>
      </c>
    </row>
    <row r="62" spans="1:6" x14ac:dyDescent="0.25">
      <c r="A62" s="325"/>
      <c r="B62" s="306"/>
      <c r="C62" s="337"/>
      <c r="D62" s="437"/>
      <c r="E62" s="399"/>
      <c r="F62" s="323"/>
    </row>
    <row r="63" spans="1:6" ht="38.25" x14ac:dyDescent="0.25">
      <c r="A63" s="325" t="s">
        <v>834</v>
      </c>
      <c r="B63" s="335" t="s">
        <v>872</v>
      </c>
      <c r="C63" s="337"/>
      <c r="D63" s="422"/>
      <c r="E63" s="397"/>
      <c r="F63" s="313"/>
    </row>
    <row r="64" spans="1:6" x14ac:dyDescent="0.25">
      <c r="A64" s="325"/>
      <c r="B64" s="427" t="s">
        <v>821</v>
      </c>
      <c r="C64" s="337" t="s">
        <v>822</v>
      </c>
      <c r="D64" s="422">
        <v>180</v>
      </c>
      <c r="E64" s="397"/>
      <c r="F64" s="313">
        <f>D64*E64</f>
        <v>0</v>
      </c>
    </row>
    <row r="65" spans="1:6" x14ac:dyDescent="0.25">
      <c r="A65" s="325"/>
      <c r="B65" s="306"/>
      <c r="C65" s="337"/>
      <c r="D65" s="347"/>
      <c r="E65" s="399"/>
      <c r="F65" s="323"/>
    </row>
    <row r="66" spans="1:6" ht="51" x14ac:dyDescent="0.25">
      <c r="A66" s="317" t="s">
        <v>836</v>
      </c>
      <c r="B66" s="355" t="s">
        <v>837</v>
      </c>
      <c r="C66" s="339"/>
      <c r="D66" s="353"/>
      <c r="E66" s="397"/>
      <c r="F66" s="313"/>
    </row>
    <row r="67" spans="1:6" ht="25.5" x14ac:dyDescent="0.25">
      <c r="A67" s="332"/>
      <c r="B67" s="331" t="s">
        <v>838</v>
      </c>
      <c r="C67" s="337" t="s">
        <v>793</v>
      </c>
      <c r="D67" s="313">
        <v>1.05</v>
      </c>
      <c r="E67" s="313"/>
      <c r="F67" s="313">
        <f>D67*E67</f>
        <v>0</v>
      </c>
    </row>
    <row r="68" spans="1:6" ht="15.75" x14ac:dyDescent="0.25">
      <c r="A68" s="332"/>
      <c r="B68" s="331" t="s">
        <v>873</v>
      </c>
      <c r="C68" s="337" t="s">
        <v>793</v>
      </c>
      <c r="D68" s="313">
        <v>1.7</v>
      </c>
      <c r="E68" s="313"/>
      <c r="F68" s="313">
        <f>D68*E68</f>
        <v>0</v>
      </c>
    </row>
    <row r="69" spans="1:6" x14ac:dyDescent="0.25">
      <c r="A69" s="316"/>
      <c r="B69" s="306"/>
      <c r="C69" s="337"/>
      <c r="D69" s="481"/>
      <c r="E69" s="398"/>
      <c r="F69" s="307"/>
    </row>
    <row r="70" spans="1:6" x14ac:dyDescent="0.25">
      <c r="A70" s="333"/>
      <c r="B70" s="319" t="s">
        <v>840</v>
      </c>
      <c r="C70" s="453"/>
      <c r="D70" s="392"/>
      <c r="E70" s="400"/>
      <c r="F70" s="320">
        <f>+ROUND(SUM(F43:F68),0)</f>
        <v>0</v>
      </c>
    </row>
    <row r="71" spans="1:6" x14ac:dyDescent="0.25">
      <c r="A71" s="333"/>
      <c r="B71" s="412" t="s">
        <v>841</v>
      </c>
      <c r="C71" s="453"/>
      <c r="D71" s="392"/>
      <c r="E71" s="400"/>
      <c r="F71" s="421">
        <f>SUM(F13+F39+F70)</f>
        <v>0</v>
      </c>
    </row>
    <row r="72" spans="1:6" x14ac:dyDescent="0.25">
      <c r="A72" s="302"/>
      <c r="B72" s="405"/>
      <c r="C72" s="455"/>
      <c r="D72" s="350"/>
      <c r="E72" s="401"/>
      <c r="F72" s="303"/>
    </row>
    <row r="73" spans="1:6" x14ac:dyDescent="0.25">
      <c r="A73" s="478" t="s">
        <v>765</v>
      </c>
      <c r="B73" s="479" t="s">
        <v>874</v>
      </c>
      <c r="C73" s="482"/>
      <c r="D73" s="389"/>
      <c r="E73" s="356"/>
      <c r="F73" s="305"/>
    </row>
    <row r="74" spans="1:6" x14ac:dyDescent="0.25">
      <c r="A74" s="325"/>
      <c r="B74" s="306"/>
      <c r="C74" s="337"/>
      <c r="D74" s="347"/>
      <c r="E74" s="399"/>
      <c r="F74" s="323"/>
    </row>
    <row r="75" spans="1:6" x14ac:dyDescent="0.25">
      <c r="A75" s="308" t="s">
        <v>780</v>
      </c>
      <c r="B75" s="411" t="s">
        <v>875</v>
      </c>
      <c r="C75" s="454"/>
      <c r="D75" s="391"/>
      <c r="E75" s="358"/>
      <c r="F75" s="309"/>
    </row>
    <row r="76" spans="1:6" x14ac:dyDescent="0.25">
      <c r="A76" s="310"/>
      <c r="B76" s="306"/>
      <c r="C76" s="337"/>
      <c r="D76" s="347"/>
      <c r="E76" s="357"/>
      <c r="F76" s="307"/>
    </row>
    <row r="77" spans="1:6" ht="63.75" x14ac:dyDescent="0.25">
      <c r="A77" s="310" t="s">
        <v>781</v>
      </c>
      <c r="B77" s="335" t="s">
        <v>876</v>
      </c>
      <c r="C77" s="337" t="s">
        <v>86</v>
      </c>
      <c r="D77" s="422">
        <v>1</v>
      </c>
      <c r="E77" s="397"/>
      <c r="F77" s="313">
        <f>D77*E77</f>
        <v>0</v>
      </c>
    </row>
    <row r="78" spans="1:6" ht="63.75" x14ac:dyDescent="0.25">
      <c r="A78" s="480"/>
      <c r="B78" s="483" t="s">
        <v>877</v>
      </c>
      <c r="C78" s="482" t="s">
        <v>878</v>
      </c>
      <c r="D78" s="480"/>
      <c r="E78" s="480"/>
      <c r="F78" s="480"/>
    </row>
    <row r="79" spans="1:6" ht="38.25" x14ac:dyDescent="0.25">
      <c r="A79" s="480"/>
      <c r="B79" s="483" t="s">
        <v>879</v>
      </c>
      <c r="C79" s="482"/>
      <c r="D79" s="480"/>
      <c r="E79" s="480"/>
      <c r="F79" s="480"/>
    </row>
    <row r="80" spans="1:6" ht="38.25" x14ac:dyDescent="0.25">
      <c r="A80" s="480"/>
      <c r="B80" s="483" t="s">
        <v>880</v>
      </c>
      <c r="C80" s="482"/>
      <c r="D80" s="480"/>
      <c r="E80" s="480"/>
      <c r="F80" s="480"/>
    </row>
    <row r="81" spans="1:6" ht="25.5" x14ac:dyDescent="0.25">
      <c r="A81" s="480"/>
      <c r="B81" s="483" t="s">
        <v>881</v>
      </c>
      <c r="C81" s="482"/>
      <c r="D81" s="480"/>
      <c r="E81" s="480"/>
      <c r="F81" s="480"/>
    </row>
    <row r="82" spans="1:6" ht="38.25" x14ac:dyDescent="0.25">
      <c r="A82" s="480"/>
      <c r="B82" s="483" t="s">
        <v>882</v>
      </c>
      <c r="C82" s="482"/>
      <c r="D82" s="480"/>
      <c r="E82" s="480"/>
      <c r="F82" s="480"/>
    </row>
    <row r="83" spans="1:6" ht="38.25" x14ac:dyDescent="0.25">
      <c r="A83" s="480"/>
      <c r="B83" s="483" t="s">
        <v>883</v>
      </c>
      <c r="C83" s="482"/>
      <c r="D83" s="480"/>
      <c r="E83" s="480"/>
      <c r="F83" s="480"/>
    </row>
    <row r="84" spans="1:6" ht="38.25" x14ac:dyDescent="0.25">
      <c r="A84" s="480"/>
      <c r="B84" s="483" t="s">
        <v>884</v>
      </c>
      <c r="C84" s="482"/>
      <c r="D84" s="480"/>
      <c r="E84" s="480"/>
      <c r="F84" s="480"/>
    </row>
    <row r="85" spans="1:6" ht="38.25" x14ac:dyDescent="0.25">
      <c r="A85" s="480"/>
      <c r="B85" s="483" t="s">
        <v>885</v>
      </c>
      <c r="C85" s="482"/>
      <c r="D85" s="480"/>
      <c r="E85" s="480"/>
      <c r="F85" s="480"/>
    </row>
    <row r="86" spans="1:6" ht="38.25" x14ac:dyDescent="0.25">
      <c r="A86" s="480"/>
      <c r="B86" s="483" t="s">
        <v>886</v>
      </c>
      <c r="C86" s="482"/>
      <c r="D86" s="480"/>
      <c r="E86" s="480"/>
      <c r="F86" s="480"/>
    </row>
    <row r="87" spans="1:6" ht="25.5" x14ac:dyDescent="0.25">
      <c r="A87" s="480"/>
      <c r="B87" s="483" t="s">
        <v>887</v>
      </c>
      <c r="C87" s="482"/>
      <c r="D87" s="480"/>
      <c r="E87" s="480"/>
      <c r="F87" s="480"/>
    </row>
    <row r="88" spans="1:6" ht="38.25" x14ac:dyDescent="0.25">
      <c r="A88" s="480"/>
      <c r="B88" s="483" t="s">
        <v>888</v>
      </c>
      <c r="C88" s="482"/>
      <c r="D88" s="480"/>
      <c r="E88" s="480"/>
      <c r="F88" s="480"/>
    </row>
    <row r="89" spans="1:6" x14ac:dyDescent="0.25">
      <c r="A89" s="480"/>
      <c r="B89" s="483" t="s">
        <v>889</v>
      </c>
      <c r="C89" s="482"/>
      <c r="D89" s="480"/>
      <c r="E89" s="480"/>
      <c r="F89" s="480"/>
    </row>
    <row r="90" spans="1:6" x14ac:dyDescent="0.25">
      <c r="A90" s="310"/>
      <c r="B90" s="306"/>
      <c r="C90" s="337"/>
      <c r="D90" s="347"/>
      <c r="E90" s="399"/>
      <c r="F90" s="323"/>
    </row>
    <row r="91" spans="1:6" x14ac:dyDescent="0.25">
      <c r="A91" s="333"/>
      <c r="B91" s="413" t="s">
        <v>890</v>
      </c>
      <c r="C91" s="453"/>
      <c r="D91" s="392"/>
      <c r="E91" s="400"/>
      <c r="F91" s="320">
        <f>+ROUND(SUM(F77:F89),0)</f>
        <v>0</v>
      </c>
    </row>
    <row r="92" spans="1:6" x14ac:dyDescent="0.25">
      <c r="A92" s="310"/>
      <c r="B92" s="306"/>
      <c r="C92" s="337"/>
      <c r="D92" s="347"/>
      <c r="E92" s="399"/>
      <c r="F92" s="323"/>
    </row>
    <row r="93" spans="1:6" x14ac:dyDescent="0.25">
      <c r="A93" s="308" t="s">
        <v>787</v>
      </c>
      <c r="B93" s="411" t="s">
        <v>891</v>
      </c>
      <c r="C93" s="454"/>
      <c r="D93" s="391"/>
      <c r="E93" s="358"/>
      <c r="F93" s="309"/>
    </row>
    <row r="94" spans="1:6" x14ac:dyDescent="0.25">
      <c r="A94" s="310"/>
      <c r="B94" s="306"/>
      <c r="C94" s="337"/>
      <c r="D94" s="347"/>
      <c r="E94" s="357"/>
      <c r="F94" s="307"/>
    </row>
    <row r="95" spans="1:6" ht="25.5" x14ac:dyDescent="0.25">
      <c r="A95" s="310" t="s">
        <v>788</v>
      </c>
      <c r="B95" s="484" t="s">
        <v>892</v>
      </c>
      <c r="C95" s="337" t="s">
        <v>86</v>
      </c>
      <c r="D95" s="422">
        <v>2</v>
      </c>
      <c r="E95" s="397"/>
      <c r="F95" s="313">
        <f>D95*E95</f>
        <v>0</v>
      </c>
    </row>
    <row r="96" spans="1:6" ht="66.75" x14ac:dyDescent="0.25">
      <c r="A96" s="302"/>
      <c r="B96" s="470" t="s">
        <v>893</v>
      </c>
      <c r="C96" s="455"/>
      <c r="D96" s="351"/>
      <c r="E96" s="367"/>
      <c r="F96" s="304"/>
    </row>
    <row r="97" spans="1:6" ht="102" x14ac:dyDescent="0.25">
      <c r="A97"/>
      <c r="B97" s="483" t="s">
        <v>894</v>
      </c>
      <c r="C97" s="94"/>
      <c r="D97"/>
      <c r="E97"/>
      <c r="F97"/>
    </row>
    <row r="98" spans="1:6" ht="63.75" x14ac:dyDescent="0.25">
      <c r="A98"/>
      <c r="B98" s="485" t="s">
        <v>895</v>
      </c>
      <c r="C98" s="94"/>
      <c r="D98"/>
      <c r="E98"/>
      <c r="F98"/>
    </row>
    <row r="99" spans="1:6" ht="25.5" x14ac:dyDescent="0.25">
      <c r="A99"/>
      <c r="B99" s="485" t="s">
        <v>896</v>
      </c>
      <c r="C99" s="94"/>
      <c r="D99"/>
      <c r="E99"/>
      <c r="F99"/>
    </row>
    <row r="100" spans="1:6" ht="38.25" x14ac:dyDescent="0.25">
      <c r="A100"/>
      <c r="B100" s="485" t="s">
        <v>897</v>
      </c>
      <c r="C100" s="94"/>
      <c r="D100"/>
      <c r="E100"/>
      <c r="F100"/>
    </row>
    <row r="101" spans="1:6" ht="38.25" x14ac:dyDescent="0.25">
      <c r="A101"/>
      <c r="B101" s="486" t="s">
        <v>898</v>
      </c>
      <c r="C101" s="94"/>
      <c r="D101"/>
      <c r="E101"/>
      <c r="F101"/>
    </row>
    <row r="102" spans="1:6" ht="25.5" x14ac:dyDescent="0.25">
      <c r="A102"/>
      <c r="B102" s="485" t="s">
        <v>899</v>
      </c>
      <c r="C102" s="94"/>
      <c r="D102"/>
      <c r="E102"/>
      <c r="F102"/>
    </row>
    <row r="103" spans="1:6" x14ac:dyDescent="0.25">
      <c r="A103" s="310"/>
      <c r="B103" s="306"/>
      <c r="C103" s="337"/>
      <c r="D103" s="347"/>
      <c r="E103" s="399"/>
      <c r="F103" s="323"/>
    </row>
    <row r="104" spans="1:6" ht="63.75" x14ac:dyDescent="0.25">
      <c r="A104" s="310" t="s">
        <v>791</v>
      </c>
      <c r="B104" s="484" t="s">
        <v>900</v>
      </c>
      <c r="C104" s="337" t="s">
        <v>86</v>
      </c>
      <c r="D104" s="422">
        <v>1</v>
      </c>
      <c r="E104" s="397"/>
      <c r="F104" s="313">
        <f>D104*E104</f>
        <v>0</v>
      </c>
    </row>
    <row r="105" spans="1:6" x14ac:dyDescent="0.25">
      <c r="A105" s="302"/>
      <c r="B105" s="487" t="s">
        <v>901</v>
      </c>
      <c r="C105" s="455"/>
      <c r="D105" s="353"/>
      <c r="E105" s="397"/>
      <c r="F105" s="313"/>
    </row>
    <row r="106" spans="1:6" x14ac:dyDescent="0.25">
      <c r="A106" s="302"/>
      <c r="B106" s="488" t="s">
        <v>902</v>
      </c>
      <c r="C106" s="455"/>
      <c r="D106" s="351"/>
      <c r="E106" s="367"/>
      <c r="F106" s="313"/>
    </row>
    <row r="107" spans="1:6" x14ac:dyDescent="0.25">
      <c r="A107" s="302"/>
      <c r="B107" s="489" t="s">
        <v>903</v>
      </c>
      <c r="C107" s="456" t="s">
        <v>57</v>
      </c>
      <c r="D107" s="305">
        <v>1.7</v>
      </c>
      <c r="E107" s="367"/>
      <c r="F107" s="313"/>
    </row>
    <row r="108" spans="1:6" x14ac:dyDescent="0.25">
      <c r="A108" s="302"/>
      <c r="B108" s="487" t="s">
        <v>904</v>
      </c>
      <c r="C108" s="455"/>
      <c r="D108" s="389"/>
      <c r="E108" s="367"/>
      <c r="F108" s="304"/>
    </row>
    <row r="109" spans="1:6" x14ac:dyDescent="0.25">
      <c r="A109" s="302"/>
      <c r="B109" s="488" t="s">
        <v>905</v>
      </c>
      <c r="C109" s="456" t="s">
        <v>69</v>
      </c>
      <c r="D109" s="305">
        <v>2</v>
      </c>
      <c r="E109" s="367"/>
      <c r="F109" s="313"/>
    </row>
    <row r="110" spans="1:6" x14ac:dyDescent="0.25">
      <c r="A110" s="302"/>
      <c r="B110" s="488" t="s">
        <v>906</v>
      </c>
      <c r="C110" s="456" t="s">
        <v>69</v>
      </c>
      <c r="D110" s="305">
        <v>2</v>
      </c>
      <c r="E110" s="367"/>
      <c r="F110" s="313"/>
    </row>
    <row r="111" spans="1:6" x14ac:dyDescent="0.25">
      <c r="A111" s="302"/>
      <c r="B111" s="487" t="s">
        <v>907</v>
      </c>
      <c r="C111" s="456"/>
      <c r="D111" s="305"/>
      <c r="E111" s="367"/>
      <c r="F111" s="304"/>
    </row>
    <row r="112" spans="1:6" x14ac:dyDescent="0.25">
      <c r="A112" s="302"/>
      <c r="B112" s="488" t="s">
        <v>903</v>
      </c>
      <c r="C112" s="456" t="s">
        <v>69</v>
      </c>
      <c r="D112" s="305">
        <v>1</v>
      </c>
      <c r="E112" s="367"/>
      <c r="F112" s="304"/>
    </row>
    <row r="113" spans="1:6" x14ac:dyDescent="0.25">
      <c r="A113" s="302"/>
      <c r="B113" s="487" t="s">
        <v>908</v>
      </c>
      <c r="C113" s="456"/>
      <c r="D113" s="305"/>
      <c r="E113" s="367"/>
      <c r="F113" s="304"/>
    </row>
    <row r="114" spans="1:6" x14ac:dyDescent="0.25">
      <c r="A114" s="302"/>
      <c r="B114" s="488" t="s">
        <v>903</v>
      </c>
      <c r="C114" s="456" t="s">
        <v>69</v>
      </c>
      <c r="D114" s="305">
        <v>2</v>
      </c>
      <c r="E114" s="367"/>
      <c r="F114" s="313"/>
    </row>
    <row r="115" spans="1:6" x14ac:dyDescent="0.25">
      <c r="A115" s="302"/>
      <c r="B115" s="487" t="s">
        <v>909</v>
      </c>
      <c r="C115" s="456"/>
      <c r="D115" s="305"/>
      <c r="E115" s="367"/>
      <c r="F115" s="304"/>
    </row>
    <row r="116" spans="1:6" x14ac:dyDescent="0.25">
      <c r="A116" s="302"/>
      <c r="B116" s="488" t="s">
        <v>910</v>
      </c>
      <c r="C116" s="456" t="s">
        <v>69</v>
      </c>
      <c r="D116" s="305">
        <v>2</v>
      </c>
      <c r="E116" s="367"/>
      <c r="F116" s="313"/>
    </row>
    <row r="117" spans="1:6" x14ac:dyDescent="0.25">
      <c r="A117" s="302"/>
      <c r="B117" s="487" t="s">
        <v>911</v>
      </c>
      <c r="C117" s="456"/>
      <c r="D117" s="305"/>
      <c r="E117" s="367"/>
      <c r="F117" s="304"/>
    </row>
    <row r="118" spans="1:6" x14ac:dyDescent="0.25">
      <c r="A118" s="302"/>
      <c r="B118" s="488" t="s">
        <v>912</v>
      </c>
      <c r="C118" s="456" t="s">
        <v>69</v>
      </c>
      <c r="D118" s="305">
        <v>2</v>
      </c>
      <c r="E118" s="367"/>
      <c r="F118" s="313"/>
    </row>
    <row r="119" spans="1:6" x14ac:dyDescent="0.25">
      <c r="A119" s="302"/>
      <c r="B119" s="487" t="s">
        <v>913</v>
      </c>
      <c r="C119" s="456"/>
      <c r="D119" s="305"/>
      <c r="E119" s="367"/>
      <c r="F119" s="304"/>
    </row>
    <row r="120" spans="1:6" x14ac:dyDescent="0.25">
      <c r="A120" s="302"/>
      <c r="B120" s="488" t="s">
        <v>903</v>
      </c>
      <c r="C120" s="456" t="s">
        <v>69</v>
      </c>
      <c r="D120" s="305">
        <v>1</v>
      </c>
      <c r="E120" s="367"/>
      <c r="F120" s="313"/>
    </row>
    <row r="121" spans="1:6" x14ac:dyDescent="0.25">
      <c r="A121" s="302"/>
      <c r="B121" s="487" t="s">
        <v>914</v>
      </c>
      <c r="C121" s="456"/>
      <c r="D121" s="305"/>
      <c r="E121" s="367"/>
      <c r="F121" s="304"/>
    </row>
    <row r="122" spans="1:6" x14ac:dyDescent="0.25">
      <c r="A122" s="302"/>
      <c r="B122" s="488" t="s">
        <v>915</v>
      </c>
      <c r="C122" s="456" t="s">
        <v>69</v>
      </c>
      <c r="D122" s="305">
        <v>1</v>
      </c>
      <c r="E122" s="367"/>
      <c r="F122" s="313"/>
    </row>
    <row r="123" spans="1:6" x14ac:dyDescent="0.25">
      <c r="A123" s="302"/>
      <c r="B123" s="487" t="s">
        <v>916</v>
      </c>
      <c r="C123" s="455"/>
      <c r="D123" s="351"/>
      <c r="E123" s="367"/>
      <c r="F123" s="304"/>
    </row>
    <row r="124" spans="1:6" ht="102" x14ac:dyDescent="0.25">
      <c r="A124" s="302"/>
      <c r="B124" s="485" t="s">
        <v>917</v>
      </c>
      <c r="C124" s="455"/>
      <c r="D124" s="351"/>
      <c r="E124" s="367"/>
      <c r="F124" s="304"/>
    </row>
    <row r="125" spans="1:6" x14ac:dyDescent="0.25">
      <c r="A125" s="310"/>
      <c r="B125" s="306"/>
      <c r="C125" s="337"/>
      <c r="D125" s="347"/>
      <c r="E125" s="399"/>
      <c r="F125" s="323"/>
    </row>
    <row r="126" spans="1:6" ht="63.75" x14ac:dyDescent="0.25">
      <c r="A126" s="310" t="s">
        <v>794</v>
      </c>
      <c r="B126" s="335" t="s">
        <v>918</v>
      </c>
      <c r="C126" s="456" t="s">
        <v>86</v>
      </c>
      <c r="D126" s="435">
        <v>2</v>
      </c>
      <c r="E126" s="367"/>
      <c r="F126" s="313">
        <f>D126*E126</f>
        <v>0</v>
      </c>
    </row>
    <row r="127" spans="1:6" ht="76.5" x14ac:dyDescent="0.25">
      <c r="A127"/>
      <c r="B127" s="483" t="s">
        <v>919</v>
      </c>
      <c r="C127" s="94"/>
      <c r="D127"/>
      <c r="E127"/>
      <c r="F127"/>
    </row>
    <row r="128" spans="1:6" ht="63.75" x14ac:dyDescent="0.25">
      <c r="A128"/>
      <c r="B128" s="483" t="s">
        <v>920</v>
      </c>
      <c r="C128" s="94"/>
      <c r="D128"/>
      <c r="E128"/>
      <c r="F128"/>
    </row>
    <row r="129" spans="1:6" ht="38.25" x14ac:dyDescent="0.25">
      <c r="A129"/>
      <c r="B129" s="483" t="s">
        <v>921</v>
      </c>
      <c r="C129" s="94"/>
      <c r="D129"/>
      <c r="E129"/>
      <c r="F129"/>
    </row>
    <row r="130" spans="1:6" ht="51" x14ac:dyDescent="0.25">
      <c r="A130"/>
      <c r="B130" s="483" t="s">
        <v>922</v>
      </c>
      <c r="C130" s="94"/>
      <c r="D130"/>
      <c r="E130"/>
      <c r="F130"/>
    </row>
    <row r="131" spans="1:6" x14ac:dyDescent="0.25">
      <c r="A131"/>
      <c r="B131" s="483" t="s">
        <v>923</v>
      </c>
      <c r="C131" s="94"/>
      <c r="D131"/>
      <c r="E131"/>
      <c r="F131"/>
    </row>
    <row r="132" spans="1:6" ht="25.5" x14ac:dyDescent="0.25">
      <c r="A132"/>
      <c r="B132" s="483" t="s">
        <v>924</v>
      </c>
      <c r="C132" s="94"/>
      <c r="D132"/>
      <c r="E132"/>
      <c r="F132"/>
    </row>
    <row r="133" spans="1:6" x14ac:dyDescent="0.25">
      <c r="A133" s="310"/>
      <c r="B133" s="306"/>
      <c r="C133" s="337"/>
      <c r="D133" s="347"/>
      <c r="E133" s="399"/>
      <c r="F133" s="323"/>
    </row>
    <row r="134" spans="1:6" ht="38.25" x14ac:dyDescent="0.25">
      <c r="A134" s="310" t="s">
        <v>796</v>
      </c>
      <c r="B134" s="490" t="s">
        <v>925</v>
      </c>
      <c r="C134" s="456" t="s">
        <v>86</v>
      </c>
      <c r="D134" s="435">
        <v>1</v>
      </c>
      <c r="E134" s="367"/>
      <c r="F134" s="313">
        <f>D134*E134</f>
        <v>0</v>
      </c>
    </row>
    <row r="135" spans="1:6" ht="38.25" x14ac:dyDescent="0.25">
      <c r="A135" s="302"/>
      <c r="B135" s="483" t="s">
        <v>926</v>
      </c>
      <c r="C135" s="455"/>
      <c r="D135" s="351"/>
      <c r="E135" s="367"/>
      <c r="F135" s="304"/>
    </row>
    <row r="136" spans="1:6" ht="38.25" x14ac:dyDescent="0.25">
      <c r="A136" s="302"/>
      <c r="B136" s="483" t="s">
        <v>927</v>
      </c>
      <c r="C136" s="455"/>
      <c r="D136" s="351"/>
      <c r="E136" s="367"/>
      <c r="F136" s="304"/>
    </row>
    <row r="137" spans="1:6" ht="25.5" x14ac:dyDescent="0.25">
      <c r="A137" s="302"/>
      <c r="B137" s="483" t="s">
        <v>928</v>
      </c>
      <c r="C137" s="455"/>
      <c r="D137" s="351"/>
      <c r="E137" s="367"/>
      <c r="F137" s="304"/>
    </row>
    <row r="138" spans="1:6" ht="25.5" x14ac:dyDescent="0.25">
      <c r="A138"/>
      <c r="B138" s="483" t="s">
        <v>929</v>
      </c>
      <c r="C138" s="94"/>
      <c r="D138"/>
      <c r="E138"/>
      <c r="F138"/>
    </row>
    <row r="139" spans="1:6" ht="25.5" x14ac:dyDescent="0.25">
      <c r="A139"/>
      <c r="B139" s="483" t="s">
        <v>930</v>
      </c>
      <c r="C139" s="94"/>
      <c r="D139"/>
      <c r="E139"/>
      <c r="F139"/>
    </row>
    <row r="140" spans="1:6" x14ac:dyDescent="0.25">
      <c r="A140" s="310"/>
      <c r="B140" s="306"/>
      <c r="C140" s="337"/>
      <c r="D140" s="347"/>
      <c r="E140" s="399"/>
      <c r="F140" s="323"/>
    </row>
    <row r="141" spans="1:6" ht="25.5" x14ac:dyDescent="0.25">
      <c r="A141" s="310" t="s">
        <v>799</v>
      </c>
      <c r="B141" s="490" t="s">
        <v>931</v>
      </c>
      <c r="C141" s="456" t="s">
        <v>86</v>
      </c>
      <c r="D141" s="305">
        <v>1</v>
      </c>
      <c r="E141" s="436"/>
      <c r="F141" s="313">
        <f>D141*E141</f>
        <v>0</v>
      </c>
    </row>
    <row r="142" spans="1:6" x14ac:dyDescent="0.25">
      <c r="A142" s="310"/>
      <c r="B142" s="483" t="s">
        <v>932</v>
      </c>
      <c r="C142" s="456" t="s">
        <v>57</v>
      </c>
      <c r="D142" s="305">
        <v>0.5</v>
      </c>
      <c r="E142" s="367"/>
      <c r="F142" s="313"/>
    </row>
    <row r="143" spans="1:6" x14ac:dyDescent="0.25">
      <c r="A143" s="310"/>
      <c r="B143" s="487" t="s">
        <v>933</v>
      </c>
      <c r="C143" s="456" t="s">
        <v>64</v>
      </c>
      <c r="D143" s="305">
        <v>1</v>
      </c>
      <c r="E143" s="367"/>
      <c r="F143" s="313"/>
    </row>
    <row r="144" spans="1:6" x14ac:dyDescent="0.25">
      <c r="A144" s="302"/>
      <c r="B144" s="483" t="s">
        <v>934</v>
      </c>
      <c r="C144" s="456" t="s">
        <v>57</v>
      </c>
      <c r="D144" s="305">
        <v>4</v>
      </c>
      <c r="E144" s="367"/>
      <c r="F144" s="304"/>
    </row>
    <row r="145" spans="1:6" x14ac:dyDescent="0.25">
      <c r="A145" s="302"/>
      <c r="B145" s="487" t="s">
        <v>935</v>
      </c>
      <c r="C145" s="456" t="s">
        <v>64</v>
      </c>
      <c r="D145" s="305">
        <v>1</v>
      </c>
      <c r="E145" s="367"/>
      <c r="F145" s="304"/>
    </row>
    <row r="146" spans="1:6" x14ac:dyDescent="0.25">
      <c r="A146" s="302"/>
      <c r="B146" s="487" t="s">
        <v>936</v>
      </c>
      <c r="C146" s="456" t="s">
        <v>64</v>
      </c>
      <c r="D146" s="305">
        <v>1</v>
      </c>
      <c r="E146" s="367"/>
      <c r="F146" s="304"/>
    </row>
    <row r="147" spans="1:6" x14ac:dyDescent="0.25">
      <c r="A147" s="302"/>
      <c r="B147" s="487" t="s">
        <v>937</v>
      </c>
      <c r="C147" s="456" t="s">
        <v>64</v>
      </c>
      <c r="D147" s="305">
        <v>1</v>
      </c>
      <c r="E147" s="367"/>
      <c r="F147" s="304"/>
    </row>
    <row r="148" spans="1:6" x14ac:dyDescent="0.25">
      <c r="A148" s="310"/>
      <c r="B148" s="306"/>
      <c r="C148" s="337"/>
      <c r="D148" s="347"/>
      <c r="E148" s="399"/>
      <c r="F148" s="323"/>
    </row>
    <row r="149" spans="1:6" x14ac:dyDescent="0.25">
      <c r="A149" s="333"/>
      <c r="B149" s="319" t="s">
        <v>938</v>
      </c>
      <c r="C149" s="453"/>
      <c r="D149" s="392"/>
      <c r="E149" s="400"/>
      <c r="F149" s="320">
        <f>+ROUND(SUM(F95:F148),0)</f>
        <v>0</v>
      </c>
    </row>
    <row r="150" spans="1:6" x14ac:dyDescent="0.25">
      <c r="A150" s="333"/>
      <c r="B150" s="412" t="s">
        <v>939</v>
      </c>
      <c r="C150" s="453"/>
      <c r="D150" s="392"/>
      <c r="E150" s="400"/>
      <c r="F150" s="320">
        <f>SUM(F91+F149)</f>
        <v>0</v>
      </c>
    </row>
    <row r="151" spans="1:6" x14ac:dyDescent="0.25">
      <c r="A151" s="302"/>
      <c r="B151" s="405"/>
      <c r="C151" s="455"/>
      <c r="D151" s="351"/>
      <c r="E151" s="367"/>
      <c r="F151" s="304"/>
    </row>
    <row r="152" spans="1:6" x14ac:dyDescent="0.25">
      <c r="A152" s="415"/>
      <c r="B152" s="416" t="s">
        <v>940</v>
      </c>
      <c r="C152" s="457"/>
      <c r="D152" s="418"/>
      <c r="E152" s="419"/>
      <c r="F152" s="420">
        <f>SUM(F71+F150)</f>
        <v>0</v>
      </c>
    </row>
    <row r="153" spans="1:6" x14ac:dyDescent="0.25">
      <c r="A153" s="302"/>
      <c r="B153" s="405"/>
      <c r="C153" s="455"/>
      <c r="D153" s="351"/>
      <c r="E153" s="367"/>
      <c r="F153" s="304"/>
    </row>
    <row r="154" spans="1:6" x14ac:dyDescent="0.25">
      <c r="A154" s="302"/>
      <c r="B154" s="405"/>
      <c r="C154" s="455"/>
      <c r="D154" s="351"/>
      <c r="E154" s="367"/>
      <c r="F154" s="304"/>
    </row>
    <row r="155" spans="1:6" x14ac:dyDescent="0.25">
      <c r="A155" s="302"/>
      <c r="B155" s="405"/>
      <c r="C155" s="455"/>
      <c r="D155" s="351"/>
      <c r="E155" s="367"/>
      <c r="F155" s="304"/>
    </row>
    <row r="156" spans="1:6" x14ac:dyDescent="0.25">
      <c r="A156" s="302"/>
      <c r="B156" s="405"/>
      <c r="C156" s="455"/>
      <c r="D156" s="351"/>
      <c r="E156" s="367"/>
      <c r="F156" s="304"/>
    </row>
    <row r="157" spans="1:6" x14ac:dyDescent="0.25">
      <c r="A157" s="302"/>
      <c r="B157" s="405"/>
      <c r="C157" s="455"/>
      <c r="D157" s="351"/>
      <c r="E157" s="367"/>
      <c r="F157" s="304"/>
    </row>
    <row r="158" spans="1:6" x14ac:dyDescent="0.25">
      <c r="A158" s="302"/>
      <c r="B158" s="405"/>
      <c r="C158" s="455"/>
      <c r="D158" s="351"/>
      <c r="E158" s="367"/>
      <c r="F158" s="304"/>
    </row>
    <row r="159" spans="1:6" x14ac:dyDescent="0.25">
      <c r="A159" s="302"/>
      <c r="B159" s="405"/>
      <c r="C159" s="455"/>
      <c r="D159" s="351"/>
      <c r="E159" s="367"/>
      <c r="F159" s="304"/>
    </row>
    <row r="160" spans="1:6" x14ac:dyDescent="0.25">
      <c r="A160" s="302"/>
      <c r="B160" s="405"/>
      <c r="C160" s="455"/>
      <c r="D160" s="351"/>
      <c r="E160" s="367"/>
      <c r="F160" s="304"/>
    </row>
    <row r="161" spans="1:6" x14ac:dyDescent="0.25">
      <c r="A161" s="302"/>
      <c r="B161" s="405"/>
      <c r="C161" s="455"/>
      <c r="D161" s="351"/>
      <c r="E161" s="367"/>
      <c r="F161" s="304"/>
    </row>
    <row r="162" spans="1:6" x14ac:dyDescent="0.25">
      <c r="A162" s="302"/>
      <c r="B162" s="405"/>
      <c r="C162" s="455"/>
      <c r="D162" s="351"/>
      <c r="E162" s="367"/>
      <c r="F162" s="304"/>
    </row>
    <row r="163" spans="1:6" x14ac:dyDescent="0.25">
      <c r="A163" s="302"/>
      <c r="B163" s="405"/>
      <c r="C163" s="455"/>
      <c r="D163" s="351"/>
      <c r="E163" s="367"/>
      <c r="F163" s="304"/>
    </row>
    <row r="164" spans="1:6" x14ac:dyDescent="0.25">
      <c r="A164" s="302"/>
      <c r="B164" s="405"/>
      <c r="C164" s="455"/>
      <c r="D164" s="351"/>
      <c r="E164" s="367"/>
      <c r="F164" s="304"/>
    </row>
    <row r="165" spans="1:6" x14ac:dyDescent="0.25">
      <c r="A165" s="302"/>
      <c r="B165" s="405"/>
      <c r="C165" s="455"/>
      <c r="D165" s="351"/>
      <c r="E165" s="367"/>
      <c r="F165" s="304"/>
    </row>
    <row r="166" spans="1:6" x14ac:dyDescent="0.25">
      <c r="A166" s="302"/>
      <c r="B166" s="405"/>
      <c r="C166" s="455"/>
      <c r="D166" s="351"/>
      <c r="E166" s="367"/>
      <c r="F166" s="304"/>
    </row>
    <row r="167" spans="1:6" x14ac:dyDescent="0.25">
      <c r="A167" s="302"/>
      <c r="B167" s="405"/>
      <c r="C167" s="455"/>
      <c r="D167" s="351"/>
      <c r="E167" s="367"/>
      <c r="F167" s="304"/>
    </row>
    <row r="168" spans="1:6" x14ac:dyDescent="0.25">
      <c r="A168" s="302"/>
      <c r="B168" s="405"/>
      <c r="C168" s="455"/>
      <c r="D168" s="351"/>
      <c r="E168" s="367"/>
      <c r="F168" s="304"/>
    </row>
    <row r="169" spans="1:6" x14ac:dyDescent="0.25">
      <c r="A169" s="302"/>
      <c r="B169" s="405"/>
      <c r="C169" s="455"/>
      <c r="D169" s="351"/>
      <c r="E169" s="367"/>
      <c r="F169" s="304"/>
    </row>
    <row r="170" spans="1:6" x14ac:dyDescent="0.25">
      <c r="A170" s="302"/>
      <c r="B170" s="405"/>
      <c r="C170" s="455"/>
      <c r="D170" s="351"/>
      <c r="E170" s="367"/>
      <c r="F170" s="304"/>
    </row>
    <row r="171" spans="1:6" x14ac:dyDescent="0.25">
      <c r="A171" s="302"/>
      <c r="B171" s="405"/>
      <c r="C171" s="455"/>
      <c r="D171" s="351"/>
      <c r="E171" s="367"/>
      <c r="F171" s="304"/>
    </row>
    <row r="172" spans="1:6" x14ac:dyDescent="0.25">
      <c r="A172" s="302"/>
      <c r="B172" s="405"/>
      <c r="C172" s="455"/>
      <c r="D172" s="351"/>
      <c r="E172" s="367"/>
      <c r="F172" s="304"/>
    </row>
    <row r="173" spans="1:6" x14ac:dyDescent="0.25">
      <c r="A173" s="302"/>
      <c r="B173" s="405"/>
      <c r="C173" s="455"/>
      <c r="D173" s="351"/>
      <c r="E173" s="367"/>
      <c r="F173" s="304"/>
    </row>
    <row r="174" spans="1:6" x14ac:dyDescent="0.25">
      <c r="A174" s="302"/>
      <c r="B174" s="405"/>
      <c r="C174" s="455"/>
      <c r="D174" s="351"/>
      <c r="E174" s="367"/>
      <c r="F174" s="304"/>
    </row>
    <row r="175" spans="1:6" x14ac:dyDescent="0.25">
      <c r="A175" s="302"/>
      <c r="B175" s="405"/>
      <c r="C175" s="455"/>
      <c r="D175" s="351"/>
      <c r="E175" s="367"/>
      <c r="F175" s="304"/>
    </row>
    <row r="176" spans="1:6" x14ac:dyDescent="0.25">
      <c r="A176" s="302"/>
      <c r="B176" s="405"/>
      <c r="C176" s="455"/>
      <c r="D176" s="351"/>
      <c r="E176" s="367"/>
      <c r="F176" s="304"/>
    </row>
    <row r="177" spans="1:6" x14ac:dyDescent="0.25">
      <c r="A177" s="302"/>
      <c r="B177" s="405"/>
      <c r="C177" s="455"/>
      <c r="D177" s="351"/>
      <c r="E177" s="367"/>
      <c r="F177" s="304"/>
    </row>
    <row r="178" spans="1:6" x14ac:dyDescent="0.25">
      <c r="A178" s="302"/>
      <c r="B178" s="405"/>
      <c r="C178" s="455"/>
      <c r="D178" s="351"/>
      <c r="E178" s="367"/>
      <c r="F178" s="304"/>
    </row>
    <row r="179" spans="1:6" x14ac:dyDescent="0.25">
      <c r="A179" s="302"/>
      <c r="B179" s="405"/>
      <c r="C179" s="455"/>
      <c r="D179" s="351"/>
      <c r="E179" s="367"/>
      <c r="F179" s="304"/>
    </row>
    <row r="180" spans="1:6" x14ac:dyDescent="0.25">
      <c r="A180" s="302"/>
      <c r="B180" s="405"/>
      <c r="C180" s="455"/>
      <c r="D180" s="351"/>
      <c r="E180" s="367"/>
      <c r="F180" s="304"/>
    </row>
    <row r="181" spans="1:6" x14ac:dyDescent="0.25">
      <c r="A181" s="302"/>
      <c r="B181" s="405"/>
      <c r="C181" s="455"/>
      <c r="D181" s="351"/>
      <c r="E181" s="367"/>
      <c r="F181" s="304"/>
    </row>
    <row r="182" spans="1:6" x14ac:dyDescent="0.25">
      <c r="A182" s="302"/>
      <c r="B182" s="405"/>
      <c r="C182" s="455"/>
      <c r="D182" s="351"/>
      <c r="E182" s="367"/>
      <c r="F182" s="304"/>
    </row>
    <row r="183" spans="1:6" x14ac:dyDescent="0.25">
      <c r="A183" s="302"/>
      <c r="B183" s="405"/>
      <c r="C183" s="455"/>
      <c r="D183" s="351"/>
      <c r="E183" s="367"/>
      <c r="F183" s="304"/>
    </row>
    <row r="184" spans="1:6" x14ac:dyDescent="0.25">
      <c r="A184" s="302"/>
      <c r="B184" s="405"/>
      <c r="C184" s="455"/>
      <c r="D184" s="351"/>
      <c r="E184" s="367"/>
      <c r="F184" s="304"/>
    </row>
    <row r="185" spans="1:6" x14ac:dyDescent="0.25">
      <c r="A185" s="302"/>
      <c r="B185" s="405"/>
      <c r="C185" s="455"/>
      <c r="D185" s="351"/>
      <c r="E185" s="367"/>
      <c r="F185" s="304"/>
    </row>
    <row r="186" spans="1:6" x14ac:dyDescent="0.25">
      <c r="A186" s="302"/>
      <c r="B186" s="405"/>
      <c r="C186" s="455"/>
      <c r="D186" s="351"/>
      <c r="E186" s="367"/>
      <c r="F186" s="304"/>
    </row>
    <row r="187" spans="1:6" x14ac:dyDescent="0.25">
      <c r="A187" s="302"/>
      <c r="B187" s="405"/>
      <c r="C187" s="455"/>
      <c r="D187" s="351"/>
      <c r="E187" s="367"/>
      <c r="F187" s="304"/>
    </row>
    <row r="188" spans="1:6" x14ac:dyDescent="0.25">
      <c r="A188" s="302"/>
      <c r="B188" s="405"/>
      <c r="C188" s="455"/>
      <c r="D188" s="351"/>
      <c r="E188" s="367"/>
      <c r="F188" s="304"/>
    </row>
    <row r="189" spans="1:6" x14ac:dyDescent="0.25">
      <c r="A189" s="302"/>
      <c r="B189" s="405"/>
      <c r="C189" s="455"/>
      <c r="D189" s="351"/>
      <c r="E189" s="367"/>
      <c r="F189" s="304"/>
    </row>
    <row r="190" spans="1:6" x14ac:dyDescent="0.25">
      <c r="A190" s="302"/>
      <c r="B190" s="405"/>
      <c r="C190" s="455"/>
      <c r="D190" s="351"/>
      <c r="E190" s="367"/>
      <c r="F190" s="304"/>
    </row>
    <row r="191" spans="1:6" x14ac:dyDescent="0.25">
      <c r="A191" s="302"/>
      <c r="B191" s="405"/>
      <c r="C191" s="455"/>
      <c r="D191" s="351"/>
      <c r="E191" s="367"/>
      <c r="F191" s="304"/>
    </row>
    <row r="192" spans="1:6" x14ac:dyDescent="0.25">
      <c r="A192" s="302"/>
      <c r="B192" s="405"/>
      <c r="C192" s="455"/>
      <c r="D192" s="351"/>
      <c r="E192" s="367"/>
      <c r="F192" s="304"/>
    </row>
    <row r="193" spans="1:6" x14ac:dyDescent="0.25">
      <c r="A193" s="302"/>
      <c r="B193" s="405"/>
      <c r="C193" s="455"/>
      <c r="D193" s="351"/>
      <c r="E193" s="367"/>
      <c r="F193" s="304"/>
    </row>
    <row r="194" spans="1:6" x14ac:dyDescent="0.25">
      <c r="A194" s="302"/>
      <c r="B194" s="405"/>
      <c r="C194" s="455"/>
      <c r="D194" s="351"/>
      <c r="E194" s="367"/>
      <c r="F194" s="304"/>
    </row>
    <row r="195" spans="1:6" x14ac:dyDescent="0.25">
      <c r="A195" s="302"/>
      <c r="B195" s="405"/>
      <c r="C195" s="455"/>
      <c r="D195" s="351"/>
      <c r="E195" s="367"/>
      <c r="F195" s="304"/>
    </row>
    <row r="196" spans="1:6" x14ac:dyDescent="0.25">
      <c r="A196" s="302"/>
      <c r="B196" s="405"/>
      <c r="C196" s="455"/>
      <c r="D196" s="351"/>
      <c r="E196" s="367"/>
      <c r="F196" s="304"/>
    </row>
    <row r="197" spans="1:6" x14ac:dyDescent="0.25">
      <c r="A197" s="302"/>
      <c r="B197" s="405"/>
      <c r="C197" s="455"/>
      <c r="D197" s="351"/>
      <c r="E197" s="367"/>
      <c r="F197" s="304"/>
    </row>
    <row r="198" spans="1:6" x14ac:dyDescent="0.25">
      <c r="A198" s="302"/>
      <c r="B198" s="405"/>
      <c r="C198" s="455"/>
      <c r="D198" s="351"/>
      <c r="E198" s="367"/>
      <c r="F198" s="304"/>
    </row>
    <row r="199" spans="1:6" x14ac:dyDescent="0.25">
      <c r="A199" s="302"/>
      <c r="B199" s="405"/>
      <c r="C199" s="455"/>
      <c r="D199" s="351"/>
      <c r="E199" s="367"/>
      <c r="F199" s="304"/>
    </row>
    <row r="200" spans="1:6" x14ac:dyDescent="0.25">
      <c r="A200" s="302"/>
      <c r="B200" s="405"/>
      <c r="C200" s="455"/>
      <c r="D200" s="351"/>
      <c r="E200" s="367"/>
      <c r="F200" s="304"/>
    </row>
    <row r="201" spans="1:6" x14ac:dyDescent="0.25">
      <c r="A201" s="302"/>
      <c r="B201" s="405"/>
      <c r="C201" s="455"/>
      <c r="D201" s="351"/>
      <c r="E201" s="367"/>
      <c r="F201" s="304"/>
    </row>
    <row r="202" spans="1:6" x14ac:dyDescent="0.25">
      <c r="A202" s="302"/>
      <c r="B202" s="405"/>
      <c r="C202" s="455"/>
      <c r="D202" s="351"/>
      <c r="E202" s="367"/>
      <c r="F202" s="304"/>
    </row>
    <row r="203" spans="1:6" x14ac:dyDescent="0.25">
      <c r="A203" s="302"/>
      <c r="B203" s="405"/>
      <c r="C203" s="455"/>
      <c r="D203" s="351"/>
      <c r="E203" s="367"/>
      <c r="F203" s="304"/>
    </row>
    <row r="204" spans="1:6" x14ac:dyDescent="0.25">
      <c r="A204" s="302"/>
      <c r="B204" s="405"/>
      <c r="C204" s="455"/>
      <c r="D204" s="351"/>
      <c r="E204" s="367"/>
      <c r="F204" s="304"/>
    </row>
    <row r="205" spans="1:6" x14ac:dyDescent="0.25">
      <c r="A205" s="302"/>
      <c r="B205" s="405"/>
      <c r="C205" s="455"/>
      <c r="D205" s="351"/>
      <c r="E205" s="367"/>
      <c r="F205" s="304"/>
    </row>
    <row r="206" spans="1:6" x14ac:dyDescent="0.25">
      <c r="A206" s="302"/>
      <c r="B206" s="405"/>
      <c r="C206" s="455"/>
      <c r="D206" s="351"/>
      <c r="E206" s="367"/>
      <c r="F206" s="304"/>
    </row>
    <row r="207" spans="1:6" x14ac:dyDescent="0.25">
      <c r="A207" s="302"/>
      <c r="B207" s="405"/>
      <c r="C207" s="455"/>
      <c r="D207" s="351"/>
      <c r="E207" s="367"/>
      <c r="F207" s="304"/>
    </row>
    <row r="208" spans="1:6" x14ac:dyDescent="0.25">
      <c r="A208" s="302"/>
      <c r="B208" s="405"/>
      <c r="C208" s="455"/>
      <c r="D208" s="351"/>
      <c r="E208" s="367"/>
      <c r="F208" s="304"/>
    </row>
    <row r="209" spans="1:6" x14ac:dyDescent="0.25">
      <c r="A209" s="302"/>
      <c r="B209" s="405"/>
      <c r="C209" s="455"/>
      <c r="D209" s="351"/>
      <c r="E209" s="367"/>
      <c r="F209" s="304"/>
    </row>
    <row r="210" spans="1:6" x14ac:dyDescent="0.25">
      <c r="A210" s="302"/>
      <c r="B210" s="405"/>
      <c r="C210" s="455"/>
      <c r="D210" s="351"/>
      <c r="E210" s="367"/>
      <c r="F210" s="304"/>
    </row>
    <row r="211" spans="1:6" x14ac:dyDescent="0.25">
      <c r="A211" s="302"/>
      <c r="B211" s="405"/>
      <c r="C211" s="455"/>
      <c r="D211" s="351"/>
      <c r="E211" s="367"/>
      <c r="F211" s="304"/>
    </row>
    <row r="212" spans="1:6" x14ac:dyDescent="0.25">
      <c r="A212" s="302"/>
      <c r="B212" s="405"/>
      <c r="C212" s="455"/>
      <c r="D212" s="351"/>
      <c r="E212" s="367"/>
      <c r="F212" s="304"/>
    </row>
    <row r="213" spans="1:6" x14ac:dyDescent="0.25">
      <c r="A213" s="302"/>
      <c r="B213" s="405"/>
      <c r="C213" s="455"/>
      <c r="D213" s="351"/>
      <c r="E213" s="367"/>
      <c r="F213" s="304"/>
    </row>
    <row r="214" spans="1:6" x14ac:dyDescent="0.25">
      <c r="A214" s="302"/>
      <c r="B214" s="405"/>
      <c r="C214" s="455"/>
      <c r="D214" s="351"/>
      <c r="E214" s="367"/>
      <c r="F214" s="304"/>
    </row>
    <row r="215" spans="1:6" x14ac:dyDescent="0.25">
      <c r="A215" s="302"/>
      <c r="B215" s="405"/>
      <c r="C215" s="455"/>
      <c r="D215" s="351"/>
      <c r="E215" s="367"/>
      <c r="F215" s="304"/>
    </row>
    <row r="216" spans="1:6" x14ac:dyDescent="0.25">
      <c r="A216" s="302"/>
      <c r="B216" s="405"/>
      <c r="C216" s="455"/>
      <c r="D216" s="351"/>
      <c r="E216" s="367"/>
      <c r="F216" s="304"/>
    </row>
    <row r="217" spans="1:6" x14ac:dyDescent="0.25">
      <c r="A217" s="302"/>
      <c r="B217" s="405"/>
      <c r="C217" s="455"/>
      <c r="D217" s="351"/>
      <c r="E217" s="367"/>
      <c r="F217" s="304"/>
    </row>
    <row r="218" spans="1:6" x14ac:dyDescent="0.25">
      <c r="A218" s="302"/>
      <c r="B218" s="405"/>
      <c r="C218" s="455"/>
      <c r="D218" s="351"/>
      <c r="E218" s="367"/>
      <c r="F218" s="304"/>
    </row>
    <row r="219" spans="1:6" x14ac:dyDescent="0.25">
      <c r="A219" s="302"/>
      <c r="B219" s="405"/>
      <c r="C219" s="455"/>
      <c r="D219" s="351"/>
      <c r="E219" s="367"/>
      <c r="F219" s="304"/>
    </row>
    <row r="220" spans="1:6" x14ac:dyDescent="0.25">
      <c r="A220" s="302"/>
      <c r="B220" s="405"/>
      <c r="C220" s="455"/>
      <c r="D220" s="351"/>
      <c r="E220" s="367"/>
      <c r="F220" s="304"/>
    </row>
    <row r="221" spans="1:6" x14ac:dyDescent="0.25">
      <c r="A221" s="302"/>
      <c r="B221" s="405"/>
      <c r="C221" s="455"/>
      <c r="D221" s="351"/>
      <c r="E221" s="367"/>
      <c r="F221" s="304"/>
    </row>
    <row r="222" spans="1:6" x14ac:dyDescent="0.25">
      <c r="A222" s="302"/>
      <c r="B222" s="405"/>
      <c r="C222" s="455"/>
      <c r="D222" s="351"/>
      <c r="E222" s="367"/>
      <c r="F222" s="304"/>
    </row>
    <row r="223" spans="1:6" x14ac:dyDescent="0.25">
      <c r="A223" s="302"/>
      <c r="B223" s="405"/>
      <c r="C223" s="455"/>
      <c r="D223" s="351"/>
      <c r="E223" s="367"/>
      <c r="F223" s="304"/>
    </row>
    <row r="224" spans="1:6" x14ac:dyDescent="0.25">
      <c r="A224" s="302"/>
      <c r="B224" s="405"/>
      <c r="C224" s="455"/>
      <c r="D224" s="351"/>
      <c r="E224" s="367"/>
      <c r="F224" s="304"/>
    </row>
    <row r="225" spans="1:6" x14ac:dyDescent="0.25">
      <c r="A225" s="302"/>
      <c r="B225" s="405"/>
      <c r="C225" s="455"/>
      <c r="D225" s="351"/>
      <c r="E225" s="367"/>
      <c r="F225" s="304"/>
    </row>
    <row r="226" spans="1:6" x14ac:dyDescent="0.25">
      <c r="A226" s="302"/>
      <c r="B226" s="405"/>
      <c r="C226" s="455"/>
      <c r="D226" s="351"/>
      <c r="E226" s="367"/>
      <c r="F226" s="304"/>
    </row>
    <row r="227" spans="1:6" x14ac:dyDescent="0.25">
      <c r="A227" s="302"/>
      <c r="B227" s="405"/>
      <c r="C227" s="455"/>
      <c r="D227" s="351"/>
      <c r="E227" s="367"/>
      <c r="F227" s="304"/>
    </row>
    <row r="228" spans="1:6" x14ac:dyDescent="0.25">
      <c r="A228" s="302"/>
      <c r="B228" s="405"/>
      <c r="C228" s="455"/>
      <c r="D228" s="351"/>
      <c r="E228" s="367"/>
      <c r="F228" s="304"/>
    </row>
    <row r="229" spans="1:6" x14ac:dyDescent="0.25">
      <c r="A229" s="302"/>
      <c r="B229" s="405"/>
      <c r="C229" s="455"/>
      <c r="D229" s="351"/>
      <c r="E229" s="367"/>
      <c r="F229" s="304"/>
    </row>
    <row r="230" spans="1:6" x14ac:dyDescent="0.25">
      <c r="A230" s="302"/>
      <c r="B230" s="405"/>
      <c r="C230" s="455"/>
      <c r="D230" s="351"/>
      <c r="E230" s="367"/>
      <c r="F230" s="304"/>
    </row>
    <row r="231" spans="1:6" x14ac:dyDescent="0.25">
      <c r="A231" s="302"/>
      <c r="B231" s="405"/>
      <c r="C231" s="455"/>
      <c r="D231" s="351"/>
      <c r="E231" s="367"/>
      <c r="F231" s="304"/>
    </row>
    <row r="232" spans="1:6" x14ac:dyDescent="0.25">
      <c r="A232" s="302"/>
      <c r="B232" s="405"/>
      <c r="C232" s="455"/>
      <c r="D232" s="351"/>
      <c r="E232" s="367"/>
      <c r="F232" s="304"/>
    </row>
    <row r="233" spans="1:6" x14ac:dyDescent="0.25">
      <c r="A233" s="302"/>
      <c r="B233" s="405"/>
      <c r="C233" s="455"/>
      <c r="D233" s="351"/>
      <c r="E233" s="367"/>
      <c r="F233" s="304"/>
    </row>
    <row r="234" spans="1:6" x14ac:dyDescent="0.25">
      <c r="A234" s="302"/>
      <c r="B234" s="405"/>
      <c r="C234" s="455"/>
      <c r="D234" s="351"/>
      <c r="E234" s="367"/>
      <c r="F234" s="304"/>
    </row>
    <row r="235" spans="1:6" x14ac:dyDescent="0.25">
      <c r="A235" s="302"/>
      <c r="B235" s="405"/>
      <c r="C235" s="455"/>
      <c r="D235" s="351"/>
      <c r="E235" s="367"/>
      <c r="F235" s="304"/>
    </row>
    <row r="236" spans="1:6" x14ac:dyDescent="0.25">
      <c r="A236" s="302"/>
      <c r="B236" s="405"/>
      <c r="C236" s="408"/>
      <c r="D236" s="351"/>
      <c r="E236" s="367"/>
      <c r="F236" s="304"/>
    </row>
    <row r="237" spans="1:6" x14ac:dyDescent="0.25">
      <c r="A237" s="302"/>
      <c r="B237" s="405"/>
      <c r="C237" s="408"/>
      <c r="D237" s="351"/>
      <c r="E237" s="367"/>
      <c r="F237" s="304"/>
    </row>
    <row r="238" spans="1:6" x14ac:dyDescent="0.25">
      <c r="A238" s="302"/>
      <c r="B238" s="405"/>
      <c r="C238" s="408"/>
      <c r="D238" s="351"/>
      <c r="E238" s="367"/>
      <c r="F238" s="304"/>
    </row>
    <row r="239" spans="1:6" x14ac:dyDescent="0.25">
      <c r="A239" s="302"/>
      <c r="B239" s="405"/>
      <c r="C239" s="408"/>
      <c r="D239" s="351"/>
      <c r="E239" s="367"/>
      <c r="F239" s="304"/>
    </row>
    <row r="240" spans="1:6" x14ac:dyDescent="0.25">
      <c r="A240" s="302"/>
      <c r="B240" s="405"/>
      <c r="C240" s="408"/>
      <c r="D240" s="351"/>
      <c r="E240" s="367"/>
      <c r="F240" s="304"/>
    </row>
    <row r="241" spans="1:6" x14ac:dyDescent="0.25">
      <c r="A241" s="302"/>
      <c r="B241" s="405"/>
      <c r="C241" s="408"/>
      <c r="D241" s="351"/>
      <c r="E241" s="367"/>
      <c r="F241" s="304"/>
    </row>
    <row r="242" spans="1:6" x14ac:dyDescent="0.25">
      <c r="A242" s="302"/>
      <c r="B242" s="405"/>
      <c r="C242" s="408"/>
      <c r="D242" s="351"/>
      <c r="E242" s="367"/>
      <c r="F242" s="304"/>
    </row>
    <row r="243" spans="1:6" x14ac:dyDescent="0.25">
      <c r="A243" s="302"/>
      <c r="B243" s="405"/>
      <c r="C243" s="408"/>
      <c r="D243" s="351"/>
      <c r="E243" s="367"/>
      <c r="F243" s="304"/>
    </row>
    <row r="244" spans="1:6" x14ac:dyDescent="0.25">
      <c r="A244" s="302"/>
      <c r="B244" s="405"/>
      <c r="C244" s="408"/>
      <c r="D244" s="351"/>
      <c r="E244" s="367"/>
      <c r="F244" s="304"/>
    </row>
    <row r="245" spans="1:6" x14ac:dyDescent="0.25">
      <c r="A245" s="302"/>
      <c r="B245" s="405"/>
      <c r="C245" s="408"/>
      <c r="D245" s="351"/>
      <c r="E245" s="367"/>
      <c r="F245" s="304"/>
    </row>
    <row r="246" spans="1:6" x14ac:dyDescent="0.25">
      <c r="A246" s="302"/>
      <c r="B246" s="405"/>
      <c r="C246" s="408"/>
      <c r="D246" s="351"/>
      <c r="E246" s="367"/>
      <c r="F246" s="304"/>
    </row>
    <row r="247" spans="1:6" x14ac:dyDescent="0.25">
      <c r="A247" s="302"/>
      <c r="B247" s="405"/>
      <c r="C247" s="408"/>
      <c r="D247" s="351"/>
      <c r="E247" s="367"/>
      <c r="F247" s="304"/>
    </row>
    <row r="248" spans="1:6" x14ac:dyDescent="0.25">
      <c r="A248" s="302"/>
      <c r="B248" s="405"/>
      <c r="C248" s="408"/>
      <c r="D248" s="351"/>
      <c r="E248" s="367"/>
      <c r="F248" s="304"/>
    </row>
    <row r="249" spans="1:6" x14ac:dyDescent="0.25">
      <c r="A249" s="302"/>
      <c r="B249" s="405"/>
      <c r="C249" s="408"/>
      <c r="D249" s="351"/>
      <c r="E249" s="367"/>
      <c r="F249" s="304"/>
    </row>
    <row r="250" spans="1:6" x14ac:dyDescent="0.25">
      <c r="A250" s="302"/>
      <c r="B250" s="405"/>
      <c r="C250" s="408"/>
      <c r="D250" s="351"/>
      <c r="E250" s="367"/>
      <c r="F250" s="304"/>
    </row>
    <row r="251" spans="1:6" x14ac:dyDescent="0.25">
      <c r="A251" s="302"/>
      <c r="B251" s="405"/>
      <c r="C251" s="408"/>
      <c r="D251" s="351"/>
      <c r="E251" s="367"/>
      <c r="F251" s="304"/>
    </row>
    <row r="252" spans="1:6" x14ac:dyDescent="0.25">
      <c r="A252" s="302"/>
      <c r="B252" s="405"/>
      <c r="C252" s="408"/>
      <c r="D252" s="351"/>
      <c r="E252" s="367"/>
      <c r="F252" s="304"/>
    </row>
    <row r="253" spans="1:6" x14ac:dyDescent="0.25">
      <c r="A253" s="302"/>
      <c r="B253" s="405"/>
      <c r="C253" s="408"/>
      <c r="D253" s="351"/>
      <c r="E253" s="367"/>
      <c r="F253" s="304"/>
    </row>
    <row r="254" spans="1:6" x14ac:dyDescent="0.25">
      <c r="A254" s="302"/>
      <c r="B254" s="405"/>
      <c r="C254" s="408"/>
      <c r="D254" s="351"/>
      <c r="E254" s="367"/>
      <c r="F254" s="304"/>
    </row>
    <row r="255" spans="1:6" x14ac:dyDescent="0.25">
      <c r="A255" s="302"/>
      <c r="B255" s="405"/>
      <c r="C255" s="408"/>
      <c r="D255" s="351"/>
      <c r="E255" s="367"/>
      <c r="F255" s="304"/>
    </row>
    <row r="256" spans="1:6" x14ac:dyDescent="0.25">
      <c r="A256" s="302"/>
      <c r="B256" s="405"/>
      <c r="C256" s="408"/>
      <c r="D256" s="351"/>
      <c r="E256" s="367"/>
      <c r="F256" s="304"/>
    </row>
    <row r="257" spans="1:6" x14ac:dyDescent="0.25">
      <c r="A257" s="302"/>
      <c r="B257" s="405"/>
      <c r="C257" s="408"/>
      <c r="D257" s="351"/>
      <c r="E257" s="367"/>
      <c r="F257" s="304"/>
    </row>
    <row r="258" spans="1:6" x14ac:dyDescent="0.25">
      <c r="A258" s="302"/>
      <c r="B258" s="405"/>
      <c r="C258" s="408"/>
      <c r="D258" s="351"/>
      <c r="E258" s="367"/>
      <c r="F258" s="304"/>
    </row>
    <row r="259" spans="1:6" x14ac:dyDescent="0.25">
      <c r="A259" s="302"/>
      <c r="B259" s="405"/>
      <c r="C259" s="408"/>
      <c r="D259" s="351"/>
      <c r="E259" s="367"/>
      <c r="F259" s="304"/>
    </row>
    <row r="260" spans="1:6" x14ac:dyDescent="0.25">
      <c r="A260" s="302"/>
      <c r="B260" s="405"/>
      <c r="C260" s="408"/>
      <c r="D260" s="351"/>
      <c r="E260" s="367"/>
      <c r="F260" s="304"/>
    </row>
    <row r="261" spans="1:6" x14ac:dyDescent="0.25">
      <c r="A261" s="302"/>
      <c r="B261" s="405"/>
      <c r="C261" s="408"/>
      <c r="D261" s="351"/>
      <c r="E261" s="367"/>
      <c r="F261" s="304"/>
    </row>
    <row r="262" spans="1:6" x14ac:dyDescent="0.25">
      <c r="A262" s="302"/>
      <c r="B262" s="405"/>
      <c r="C262" s="408"/>
      <c r="D262" s="351"/>
      <c r="E262" s="367"/>
      <c r="F262" s="304"/>
    </row>
    <row r="263" spans="1:6" x14ac:dyDescent="0.25">
      <c r="A263" s="302"/>
      <c r="B263" s="405"/>
      <c r="C263" s="408"/>
      <c r="D263" s="351"/>
      <c r="E263" s="367"/>
      <c r="F263" s="304"/>
    </row>
    <row r="264" spans="1:6" x14ac:dyDescent="0.25">
      <c r="A264" s="302"/>
      <c r="B264" s="405"/>
      <c r="C264" s="408"/>
      <c r="D264" s="351"/>
      <c r="E264" s="367"/>
      <c r="F264" s="304"/>
    </row>
    <row r="265" spans="1:6" x14ac:dyDescent="0.25">
      <c r="A265" s="302"/>
      <c r="B265" s="405"/>
      <c r="C265" s="408"/>
      <c r="D265" s="351"/>
      <c r="E265" s="367"/>
      <c r="F265" s="304"/>
    </row>
    <row r="266" spans="1:6" x14ac:dyDescent="0.25">
      <c r="A266" s="302"/>
      <c r="B266" s="405"/>
      <c r="C266" s="408"/>
      <c r="D266" s="351"/>
      <c r="E266" s="367"/>
      <c r="F266" s="304"/>
    </row>
    <row r="267" spans="1:6" x14ac:dyDescent="0.25">
      <c r="A267" s="302"/>
      <c r="B267" s="405"/>
      <c r="C267" s="408"/>
      <c r="D267" s="351"/>
      <c r="E267" s="367"/>
      <c r="F267" s="304"/>
    </row>
    <row r="268" spans="1:6" x14ac:dyDescent="0.25">
      <c r="A268" s="302"/>
      <c r="B268" s="405"/>
      <c r="C268" s="408"/>
      <c r="D268" s="351"/>
      <c r="E268" s="367"/>
      <c r="F268" s="304"/>
    </row>
    <row r="269" spans="1:6" x14ac:dyDescent="0.25">
      <c r="A269" s="302"/>
      <c r="B269" s="405"/>
      <c r="C269" s="408"/>
      <c r="D269" s="351"/>
      <c r="E269" s="367"/>
      <c r="F269" s="304"/>
    </row>
    <row r="270" spans="1:6" x14ac:dyDescent="0.25">
      <c r="A270" s="302"/>
      <c r="B270" s="405"/>
      <c r="C270" s="408"/>
      <c r="D270" s="351"/>
      <c r="E270" s="367"/>
      <c r="F270" s="304"/>
    </row>
    <row r="271" spans="1:6" x14ac:dyDescent="0.25">
      <c r="A271" s="302"/>
      <c r="B271" s="405"/>
      <c r="C271" s="408"/>
      <c r="D271" s="351"/>
      <c r="E271" s="367"/>
      <c r="F271" s="304"/>
    </row>
    <row r="272" spans="1:6" x14ac:dyDescent="0.25">
      <c r="A272" s="302"/>
      <c r="B272" s="405"/>
      <c r="C272" s="408"/>
      <c r="D272" s="351"/>
      <c r="E272" s="367"/>
      <c r="F272" s="304"/>
    </row>
    <row r="273" spans="1:6" x14ac:dyDescent="0.25">
      <c r="A273" s="302"/>
      <c r="B273" s="405"/>
      <c r="C273" s="408"/>
      <c r="D273" s="351"/>
      <c r="E273" s="367"/>
      <c r="F273" s="304"/>
    </row>
    <row r="274" spans="1:6" x14ac:dyDescent="0.25">
      <c r="A274" s="302"/>
      <c r="B274" s="405"/>
      <c r="C274" s="408"/>
      <c r="D274" s="351"/>
      <c r="E274" s="367"/>
      <c r="F274" s="304"/>
    </row>
    <row r="275" spans="1:6" x14ac:dyDescent="0.25">
      <c r="A275" s="302"/>
      <c r="B275" s="405"/>
      <c r="C275" s="408"/>
      <c r="D275" s="351"/>
      <c r="E275" s="367"/>
      <c r="F275" s="304"/>
    </row>
    <row r="276" spans="1:6" x14ac:dyDescent="0.25">
      <c r="A276" s="302"/>
      <c r="B276" s="405"/>
      <c r="C276" s="408"/>
      <c r="D276" s="351"/>
      <c r="E276" s="367"/>
      <c r="F276" s="304"/>
    </row>
    <row r="277" spans="1:6" x14ac:dyDescent="0.25">
      <c r="A277" s="302"/>
      <c r="B277" s="405"/>
      <c r="C277" s="408"/>
      <c r="D277" s="351"/>
      <c r="E277" s="367"/>
      <c r="F277" s="304"/>
    </row>
    <row r="278" spans="1:6" x14ac:dyDescent="0.25">
      <c r="A278" s="302"/>
      <c r="B278" s="405"/>
      <c r="C278" s="408"/>
      <c r="D278" s="351"/>
      <c r="E278" s="367"/>
      <c r="F278" s="304"/>
    </row>
    <row r="279" spans="1:6" x14ac:dyDescent="0.25">
      <c r="A279" s="302"/>
      <c r="B279" s="405"/>
      <c r="C279" s="408"/>
      <c r="D279" s="351"/>
      <c r="E279" s="367"/>
      <c r="F279" s="304"/>
    </row>
    <row r="280" spans="1:6" x14ac:dyDescent="0.25">
      <c r="A280" s="302"/>
      <c r="B280" s="405"/>
      <c r="C280" s="408"/>
      <c r="D280" s="351"/>
      <c r="E280" s="367"/>
      <c r="F280" s="304"/>
    </row>
    <row r="281" spans="1:6" x14ac:dyDescent="0.25">
      <c r="A281" s="302"/>
      <c r="B281" s="405"/>
      <c r="C281" s="408"/>
      <c r="D281" s="351"/>
      <c r="E281" s="367"/>
      <c r="F281" s="304"/>
    </row>
    <row r="282" spans="1:6" x14ac:dyDescent="0.25">
      <c r="A282" s="302"/>
      <c r="B282" s="405"/>
      <c r="C282" s="408"/>
      <c r="D282" s="351"/>
      <c r="E282" s="367"/>
      <c r="F282" s="304"/>
    </row>
    <row r="283" spans="1:6" x14ac:dyDescent="0.25">
      <c r="A283" s="302"/>
      <c r="B283" s="405"/>
      <c r="C283" s="408"/>
      <c r="D283" s="351"/>
      <c r="E283" s="367"/>
      <c r="F283" s="304"/>
    </row>
    <row r="284" spans="1:6" x14ac:dyDescent="0.25">
      <c r="A284" s="302"/>
      <c r="B284" s="405"/>
      <c r="C284" s="408"/>
      <c r="D284" s="351"/>
      <c r="E284" s="367"/>
      <c r="F284" s="304"/>
    </row>
    <row r="285" spans="1:6" x14ac:dyDescent="0.25">
      <c r="A285" s="302"/>
      <c r="B285" s="405"/>
      <c r="C285" s="408"/>
      <c r="D285" s="351"/>
      <c r="E285" s="367"/>
      <c r="F285" s="304"/>
    </row>
    <row r="286" spans="1:6" x14ac:dyDescent="0.25">
      <c r="A286" s="302"/>
      <c r="B286" s="405"/>
      <c r="C286" s="408"/>
      <c r="D286" s="351"/>
      <c r="E286" s="367"/>
      <c r="F286" s="304"/>
    </row>
    <row r="287" spans="1:6" x14ac:dyDescent="0.25">
      <c r="A287" s="302"/>
      <c r="B287" s="405"/>
      <c r="C287" s="408"/>
      <c r="D287" s="351"/>
      <c r="E287" s="367"/>
      <c r="F287" s="304"/>
    </row>
    <row r="288" spans="1:6" x14ac:dyDescent="0.25">
      <c r="A288" s="302"/>
      <c r="B288" s="405"/>
      <c r="C288" s="408"/>
      <c r="D288" s="351"/>
      <c r="E288" s="367"/>
      <c r="F288" s="304"/>
    </row>
    <row r="289" spans="1:6" x14ac:dyDescent="0.25">
      <c r="A289" s="302"/>
      <c r="B289" s="405"/>
      <c r="C289" s="408"/>
      <c r="D289" s="351"/>
      <c r="E289" s="367"/>
      <c r="F289" s="304"/>
    </row>
    <row r="290" spans="1:6" x14ac:dyDescent="0.25">
      <c r="A290" s="302"/>
      <c r="B290" s="405"/>
      <c r="C290" s="408"/>
      <c r="D290" s="351"/>
      <c r="E290" s="367"/>
      <c r="F290" s="304"/>
    </row>
    <row r="291" spans="1:6" x14ac:dyDescent="0.25">
      <c r="A291" s="302"/>
      <c r="B291" s="405"/>
      <c r="C291" s="408"/>
      <c r="D291" s="351"/>
      <c r="E291" s="367"/>
      <c r="F291" s="304"/>
    </row>
    <row r="292" spans="1:6" x14ac:dyDescent="0.25">
      <c r="A292" s="302"/>
      <c r="B292" s="405"/>
      <c r="C292" s="408"/>
      <c r="D292" s="351"/>
      <c r="E292" s="367"/>
      <c r="F292" s="304"/>
    </row>
    <row r="293" spans="1:6" x14ac:dyDescent="0.25">
      <c r="A293" s="302"/>
      <c r="B293" s="405"/>
      <c r="C293" s="408"/>
      <c r="D293" s="351"/>
      <c r="E293" s="367"/>
      <c r="F293" s="304"/>
    </row>
    <row r="294" spans="1:6" x14ac:dyDescent="0.25">
      <c r="A294" s="302"/>
      <c r="B294" s="405"/>
      <c r="C294" s="408"/>
      <c r="D294" s="351"/>
      <c r="E294" s="367"/>
      <c r="F294" s="304"/>
    </row>
    <row r="295" spans="1:6" x14ac:dyDescent="0.25">
      <c r="A295" s="302"/>
      <c r="B295" s="405"/>
      <c r="C295" s="408"/>
      <c r="D295" s="351"/>
      <c r="E295" s="367"/>
      <c r="F295" s="304"/>
    </row>
    <row r="296" spans="1:6" x14ac:dyDescent="0.25">
      <c r="A296" s="302"/>
      <c r="B296" s="405"/>
      <c r="C296" s="408"/>
      <c r="D296" s="351"/>
      <c r="E296" s="367"/>
      <c r="F296" s="304"/>
    </row>
    <row r="297" spans="1:6" x14ac:dyDescent="0.25">
      <c r="A297" s="302"/>
      <c r="B297" s="405"/>
      <c r="C297" s="408"/>
      <c r="D297" s="351"/>
      <c r="E297" s="367"/>
      <c r="F297" s="304"/>
    </row>
    <row r="298" spans="1:6" x14ac:dyDescent="0.25">
      <c r="A298" s="302"/>
      <c r="B298" s="405"/>
      <c r="C298" s="408"/>
      <c r="D298" s="351"/>
      <c r="E298" s="367"/>
      <c r="F298" s="304"/>
    </row>
    <row r="299" spans="1:6" x14ac:dyDescent="0.25">
      <c r="A299" s="302"/>
      <c r="B299" s="405"/>
      <c r="C299" s="408"/>
      <c r="D299" s="351"/>
      <c r="E299" s="367"/>
      <c r="F299" s="304"/>
    </row>
    <row r="300" spans="1:6" x14ac:dyDescent="0.25">
      <c r="A300" s="302"/>
      <c r="B300" s="405"/>
      <c r="C300" s="408"/>
      <c r="D300" s="351"/>
      <c r="E300" s="367"/>
      <c r="F300" s="304"/>
    </row>
    <row r="301" spans="1:6" x14ac:dyDescent="0.25">
      <c r="A301" s="302"/>
      <c r="B301" s="405"/>
      <c r="C301" s="408"/>
      <c r="D301" s="351"/>
      <c r="E301" s="367"/>
      <c r="F301" s="304"/>
    </row>
    <row r="302" spans="1:6" x14ac:dyDescent="0.25">
      <c r="A302" s="302"/>
      <c r="B302" s="405"/>
      <c r="C302" s="408"/>
      <c r="D302" s="351"/>
      <c r="E302" s="367"/>
      <c r="F302" s="304"/>
    </row>
    <row r="303" spans="1:6" x14ac:dyDescent="0.25">
      <c r="A303" s="302"/>
      <c r="B303" s="405"/>
      <c r="C303" s="408"/>
      <c r="D303" s="351"/>
      <c r="E303" s="367"/>
      <c r="F303" s="304"/>
    </row>
    <row r="304" spans="1:6" x14ac:dyDescent="0.25">
      <c r="A304" s="302"/>
      <c r="B304" s="405"/>
      <c r="C304" s="408"/>
      <c r="D304" s="351"/>
      <c r="E304" s="367"/>
      <c r="F304" s="304"/>
    </row>
    <row r="305" spans="1:6" x14ac:dyDescent="0.25">
      <c r="A305" s="302"/>
      <c r="B305" s="405"/>
      <c r="C305" s="408"/>
      <c r="D305" s="351"/>
      <c r="E305" s="367"/>
      <c r="F305" s="304"/>
    </row>
    <row r="306" spans="1:6" x14ac:dyDescent="0.25">
      <c r="A306" s="302"/>
      <c r="B306" s="405"/>
      <c r="C306" s="408"/>
      <c r="D306" s="351"/>
      <c r="E306" s="367"/>
      <c r="F306" s="304"/>
    </row>
    <row r="307" spans="1:6" x14ac:dyDescent="0.25">
      <c r="A307" s="302"/>
      <c r="B307" s="405"/>
      <c r="C307" s="408"/>
      <c r="D307" s="351"/>
      <c r="E307" s="367"/>
      <c r="F307" s="304"/>
    </row>
    <row r="308" spans="1:6" x14ac:dyDescent="0.25">
      <c r="A308" s="302"/>
      <c r="B308" s="405"/>
      <c r="C308" s="408"/>
      <c r="D308" s="351"/>
      <c r="E308" s="367"/>
      <c r="F308" s="304"/>
    </row>
    <row r="309" spans="1:6" x14ac:dyDescent="0.25">
      <c r="A309" s="302"/>
      <c r="B309" s="405"/>
      <c r="C309" s="408"/>
      <c r="D309" s="351"/>
      <c r="E309" s="367"/>
      <c r="F309" s="304"/>
    </row>
    <row r="310" spans="1:6" x14ac:dyDescent="0.25">
      <c r="A310" s="302"/>
      <c r="B310" s="405"/>
      <c r="C310" s="408"/>
      <c r="D310" s="351"/>
      <c r="E310" s="367"/>
      <c r="F310" s="304"/>
    </row>
    <row r="311" spans="1:6" x14ac:dyDescent="0.25">
      <c r="A311" s="302"/>
      <c r="B311" s="405"/>
      <c r="C311" s="408"/>
      <c r="D311" s="351"/>
      <c r="E311" s="367"/>
      <c r="F311" s="304"/>
    </row>
    <row r="312" spans="1:6" x14ac:dyDescent="0.25">
      <c r="A312" s="302"/>
      <c r="B312" s="405"/>
      <c r="C312" s="408"/>
      <c r="D312" s="351"/>
      <c r="E312" s="367"/>
      <c r="F312" s="304"/>
    </row>
    <row r="313" spans="1:6" x14ac:dyDescent="0.25">
      <c r="A313" s="302"/>
      <c r="B313" s="405"/>
      <c r="C313" s="405"/>
      <c r="D313" s="351"/>
      <c r="E313" s="367"/>
      <c r="F313" s="304"/>
    </row>
    <row r="314" spans="1:6" x14ac:dyDescent="0.25">
      <c r="A314" s="302"/>
      <c r="B314" s="405"/>
      <c r="C314" s="405"/>
      <c r="D314" s="351"/>
      <c r="E314" s="367"/>
      <c r="F314" s="304"/>
    </row>
    <row r="315" spans="1:6" x14ac:dyDescent="0.25">
      <c r="A315" s="302"/>
      <c r="B315" s="405"/>
      <c r="C315" s="405"/>
      <c r="D315" s="351"/>
      <c r="E315" s="367"/>
      <c r="F315" s="304"/>
    </row>
    <row r="316" spans="1:6" x14ac:dyDescent="0.25">
      <c r="A316" s="302"/>
      <c r="B316" s="405"/>
      <c r="C316" s="405"/>
      <c r="D316" s="351"/>
      <c r="E316" s="367"/>
      <c r="F316" s="304"/>
    </row>
    <row r="317" spans="1:6" x14ac:dyDescent="0.25">
      <c r="A317" s="302"/>
      <c r="B317" s="405"/>
      <c r="C317" s="405"/>
      <c r="D317" s="351"/>
      <c r="E317" s="367"/>
      <c r="F317" s="304"/>
    </row>
    <row r="318" spans="1:6" x14ac:dyDescent="0.25">
      <c r="A318" s="302"/>
      <c r="B318" s="405"/>
      <c r="C318" s="405"/>
      <c r="D318" s="351"/>
      <c r="E318" s="367"/>
      <c r="F318" s="304"/>
    </row>
    <row r="319" spans="1:6" x14ac:dyDescent="0.25">
      <c r="A319" s="302"/>
      <c r="B319" s="405"/>
      <c r="C319" s="405"/>
      <c r="D319" s="351"/>
      <c r="E319" s="367"/>
      <c r="F319" s="304"/>
    </row>
    <row r="320" spans="1:6" x14ac:dyDescent="0.25">
      <c r="A320" s="302"/>
      <c r="B320" s="405"/>
      <c r="C320" s="405"/>
      <c r="D320" s="351"/>
      <c r="E320" s="367"/>
      <c r="F320" s="304"/>
    </row>
    <row r="321" spans="1:6" x14ac:dyDescent="0.25">
      <c r="A321" s="302"/>
      <c r="B321" s="405"/>
      <c r="C321" s="405"/>
      <c r="D321" s="351"/>
      <c r="E321" s="367"/>
      <c r="F321" s="304"/>
    </row>
    <row r="322" spans="1:6" x14ac:dyDescent="0.25">
      <c r="A322" s="302"/>
      <c r="B322" s="405"/>
      <c r="C322" s="405"/>
      <c r="D322" s="351"/>
      <c r="E322" s="367"/>
      <c r="F322" s="304"/>
    </row>
    <row r="323" spans="1:6" x14ac:dyDescent="0.25">
      <c r="A323" s="302"/>
      <c r="B323" s="405"/>
      <c r="C323" s="405"/>
      <c r="D323" s="351"/>
      <c r="E323" s="367"/>
      <c r="F323" s="304"/>
    </row>
    <row r="324" spans="1:6" x14ac:dyDescent="0.25">
      <c r="A324" s="302"/>
      <c r="B324" s="405"/>
      <c r="C324" s="405"/>
      <c r="D324" s="351"/>
      <c r="E324" s="367"/>
      <c r="F324" s="304"/>
    </row>
    <row r="325" spans="1:6" x14ac:dyDescent="0.25">
      <c r="A325" s="302"/>
      <c r="B325" s="405"/>
      <c r="C325" s="405"/>
      <c r="D325" s="351"/>
      <c r="E325" s="367"/>
      <c r="F325" s="304"/>
    </row>
    <row r="326" spans="1:6" x14ac:dyDescent="0.25">
      <c r="A326" s="302"/>
      <c r="B326" s="405"/>
      <c r="C326" s="405"/>
      <c r="D326" s="351"/>
      <c r="E326" s="367"/>
      <c r="F326" s="304"/>
    </row>
    <row r="327" spans="1:6" x14ac:dyDescent="0.25">
      <c r="A327" s="302"/>
      <c r="B327" s="405"/>
      <c r="C327" s="405"/>
      <c r="D327" s="351"/>
      <c r="E327" s="367"/>
      <c r="F327" s="304"/>
    </row>
    <row r="328" spans="1:6" x14ac:dyDescent="0.25">
      <c r="A328" s="302"/>
      <c r="B328" s="405"/>
      <c r="C328" s="405"/>
      <c r="D328" s="351"/>
      <c r="E328" s="367"/>
      <c r="F328" s="304"/>
    </row>
    <row r="329" spans="1:6" x14ac:dyDescent="0.25">
      <c r="A329" s="302"/>
      <c r="B329" s="405"/>
      <c r="C329" s="405"/>
      <c r="D329" s="351"/>
      <c r="E329" s="367"/>
      <c r="F329" s="304"/>
    </row>
    <row r="330" spans="1:6" x14ac:dyDescent="0.25">
      <c r="A330" s="302"/>
      <c r="B330" s="405"/>
      <c r="C330" s="405"/>
      <c r="D330" s="351"/>
      <c r="E330" s="367"/>
      <c r="F330" s="304"/>
    </row>
    <row r="331" spans="1:6" x14ac:dyDescent="0.25">
      <c r="A331" s="302"/>
      <c r="B331" s="405"/>
      <c r="C331" s="405"/>
      <c r="D331" s="351"/>
      <c r="E331" s="367"/>
      <c r="F331" s="304"/>
    </row>
    <row r="332" spans="1:6" x14ac:dyDescent="0.25">
      <c r="A332" s="302"/>
      <c r="B332" s="405"/>
      <c r="C332" s="405"/>
      <c r="D332" s="351"/>
      <c r="E332" s="367"/>
      <c r="F332" s="304"/>
    </row>
    <row r="333" spans="1:6" x14ac:dyDescent="0.25">
      <c r="A333" s="302"/>
      <c r="B333" s="405"/>
      <c r="C333" s="405"/>
      <c r="D333" s="351"/>
      <c r="E333" s="367"/>
      <c r="F333" s="304"/>
    </row>
    <row r="334" spans="1:6" x14ac:dyDescent="0.25">
      <c r="A334" s="302"/>
      <c r="B334" s="405"/>
      <c r="C334" s="405"/>
      <c r="D334" s="351"/>
      <c r="E334" s="367"/>
      <c r="F334" s="304"/>
    </row>
    <row r="335" spans="1:6" x14ac:dyDescent="0.25">
      <c r="A335" s="302"/>
      <c r="B335" s="405"/>
      <c r="C335" s="405"/>
      <c r="D335" s="351"/>
      <c r="E335" s="367"/>
      <c r="F335" s="304"/>
    </row>
    <row r="336" spans="1:6" x14ac:dyDescent="0.25">
      <c r="A336" s="302"/>
      <c r="B336" s="405"/>
      <c r="C336" s="405"/>
      <c r="D336" s="351"/>
      <c r="E336" s="367"/>
      <c r="F336" s="304"/>
    </row>
    <row r="337" spans="1:6" x14ac:dyDescent="0.25">
      <c r="A337" s="302"/>
      <c r="B337" s="405"/>
      <c r="C337" s="405"/>
      <c r="D337" s="351"/>
      <c r="E337" s="367"/>
      <c r="F337" s="304"/>
    </row>
    <row r="338" spans="1:6" x14ac:dyDescent="0.25">
      <c r="A338" s="302"/>
      <c r="B338" s="405"/>
      <c r="C338" s="405"/>
      <c r="D338" s="351"/>
      <c r="E338" s="367"/>
      <c r="F338" s="304"/>
    </row>
    <row r="339" spans="1:6" x14ac:dyDescent="0.25">
      <c r="A339" s="302"/>
      <c r="B339" s="405"/>
      <c r="C339" s="405"/>
      <c r="D339" s="351"/>
      <c r="E339" s="367"/>
      <c r="F339" s="304"/>
    </row>
    <row r="340" spans="1:6" x14ac:dyDescent="0.25">
      <c r="A340" s="302"/>
      <c r="B340" s="405"/>
      <c r="C340" s="405"/>
      <c r="D340" s="351"/>
      <c r="E340" s="367"/>
      <c r="F340" s="304"/>
    </row>
    <row r="341" spans="1:6" x14ac:dyDescent="0.25">
      <c r="A341" s="302"/>
      <c r="B341" s="405"/>
      <c r="C341" s="405"/>
      <c r="D341" s="351"/>
      <c r="E341" s="367"/>
      <c r="F341" s="304"/>
    </row>
    <row r="342" spans="1:6" x14ac:dyDescent="0.25">
      <c r="A342" s="302"/>
      <c r="B342" s="405"/>
      <c r="C342" s="405"/>
      <c r="D342" s="351"/>
      <c r="E342" s="367"/>
      <c r="F342" s="304"/>
    </row>
    <row r="343" spans="1:6" x14ac:dyDescent="0.25">
      <c r="A343" s="302"/>
      <c r="B343" s="405"/>
      <c r="C343" s="405"/>
      <c r="D343" s="351"/>
      <c r="E343" s="367"/>
      <c r="F343" s="304"/>
    </row>
    <row r="344" spans="1:6" x14ac:dyDescent="0.25">
      <c r="A344" s="302"/>
      <c r="B344" s="405"/>
      <c r="C344" s="405"/>
      <c r="D344" s="351"/>
      <c r="E344" s="367"/>
      <c r="F344" s="304"/>
    </row>
    <row r="345" spans="1:6" x14ac:dyDescent="0.25">
      <c r="A345" s="302"/>
      <c r="B345" s="405"/>
      <c r="C345" s="405"/>
      <c r="D345" s="351"/>
      <c r="E345" s="367"/>
      <c r="F345" s="304"/>
    </row>
    <row r="346" spans="1:6" x14ac:dyDescent="0.25">
      <c r="A346" s="302"/>
      <c r="B346" s="405"/>
      <c r="C346" s="405"/>
      <c r="D346" s="351"/>
      <c r="E346" s="367"/>
      <c r="F346" s="304"/>
    </row>
    <row r="347" spans="1:6" x14ac:dyDescent="0.25">
      <c r="A347" s="302"/>
      <c r="B347" s="405"/>
      <c r="C347" s="405"/>
      <c r="D347" s="351"/>
      <c r="E347" s="367"/>
      <c r="F347" s="304"/>
    </row>
    <row r="348" spans="1:6" x14ac:dyDescent="0.25">
      <c r="A348" s="302"/>
      <c r="B348" s="405"/>
      <c r="C348" s="405"/>
      <c r="D348" s="351"/>
      <c r="E348" s="367"/>
      <c r="F348" s="304"/>
    </row>
    <row r="349" spans="1:6" x14ac:dyDescent="0.25">
      <c r="A349" s="302"/>
      <c r="B349" s="405"/>
      <c r="C349" s="405"/>
      <c r="D349" s="351"/>
      <c r="E349" s="367"/>
      <c r="F349" s="304"/>
    </row>
    <row r="350" spans="1:6" x14ac:dyDescent="0.25">
      <c r="A350" s="302"/>
      <c r="B350" s="405"/>
      <c r="C350" s="405"/>
      <c r="D350" s="351"/>
      <c r="E350" s="367"/>
      <c r="F350" s="304"/>
    </row>
    <row r="351" spans="1:6" x14ac:dyDescent="0.25">
      <c r="A351" s="302"/>
      <c r="B351" s="405"/>
      <c r="C351" s="405"/>
      <c r="D351" s="351"/>
      <c r="E351" s="367"/>
      <c r="F351" s="304"/>
    </row>
    <row r="352" spans="1:6" x14ac:dyDescent="0.25">
      <c r="A352" s="302"/>
      <c r="B352" s="405"/>
      <c r="C352" s="405"/>
      <c r="D352" s="351"/>
      <c r="E352" s="367"/>
      <c r="F352" s="304"/>
    </row>
    <row r="353" spans="1:6" x14ac:dyDescent="0.25">
      <c r="A353" s="302"/>
      <c r="B353" s="405"/>
      <c r="C353" s="405"/>
      <c r="D353" s="351"/>
      <c r="E353" s="367"/>
      <c r="F353" s="304"/>
    </row>
    <row r="354" spans="1:6" x14ac:dyDescent="0.25">
      <c r="A354" s="302"/>
      <c r="B354" s="405"/>
      <c r="C354" s="405"/>
      <c r="D354" s="351"/>
      <c r="E354" s="367"/>
      <c r="F354" s="304"/>
    </row>
    <row r="355" spans="1:6" x14ac:dyDescent="0.25">
      <c r="A355" s="302"/>
      <c r="B355" s="405"/>
      <c r="C355" s="405"/>
      <c r="D355" s="351"/>
      <c r="E355" s="367"/>
      <c r="F355" s="304"/>
    </row>
    <row r="356" spans="1:6" x14ac:dyDescent="0.25">
      <c r="A356" s="302"/>
      <c r="B356" s="405"/>
      <c r="C356" s="405"/>
      <c r="D356" s="351"/>
      <c r="E356" s="367"/>
      <c r="F356" s="304"/>
    </row>
    <row r="357" spans="1:6" x14ac:dyDescent="0.25">
      <c r="A357" s="302"/>
      <c r="B357" s="405"/>
      <c r="C357" s="405"/>
      <c r="D357" s="351"/>
      <c r="E357" s="367"/>
      <c r="F357" s="304"/>
    </row>
    <row r="358" spans="1:6" x14ac:dyDescent="0.25">
      <c r="A358" s="302"/>
      <c r="B358" s="405"/>
      <c r="C358" s="405"/>
      <c r="D358" s="351"/>
      <c r="E358" s="367"/>
      <c r="F358" s="304"/>
    </row>
    <row r="359" spans="1:6" x14ac:dyDescent="0.25">
      <c r="A359" s="302"/>
      <c r="B359" s="405"/>
      <c r="C359" s="405"/>
      <c r="D359" s="351"/>
      <c r="E359" s="367"/>
      <c r="F359" s="304"/>
    </row>
    <row r="360" spans="1:6" x14ac:dyDescent="0.25">
      <c r="A360" s="302"/>
      <c r="B360" s="405"/>
      <c r="C360" s="405"/>
      <c r="D360" s="351"/>
      <c r="E360" s="367"/>
      <c r="F360" s="304"/>
    </row>
    <row r="361" spans="1:6" x14ac:dyDescent="0.25">
      <c r="A361" s="302"/>
      <c r="B361" s="405"/>
      <c r="C361" s="405"/>
      <c r="D361" s="351"/>
      <c r="E361" s="367"/>
      <c r="F361" s="304"/>
    </row>
    <row r="362" spans="1:6" x14ac:dyDescent="0.25">
      <c r="A362" s="300"/>
      <c r="B362" s="405"/>
      <c r="C362" s="409"/>
      <c r="E362" s="368"/>
      <c r="F362" s="301"/>
    </row>
    <row r="363" spans="1:6" x14ac:dyDescent="0.25">
      <c r="A363" s="300"/>
      <c r="B363" s="405"/>
      <c r="C363" s="409"/>
      <c r="E363" s="368"/>
      <c r="F363" s="301"/>
    </row>
    <row r="364" spans="1:6" x14ac:dyDescent="0.25">
      <c r="A364" s="300"/>
      <c r="B364" s="405"/>
      <c r="C364" s="409"/>
      <c r="E364" s="368"/>
      <c r="F364" s="301"/>
    </row>
    <row r="365" spans="1:6" x14ac:dyDescent="0.25">
      <c r="A365" s="300"/>
      <c r="B365" s="405"/>
      <c r="C365" s="409"/>
      <c r="E365" s="368"/>
      <c r="F365" s="301"/>
    </row>
    <row r="366" spans="1:6" x14ac:dyDescent="0.25">
      <c r="A366" s="300"/>
      <c r="B366" s="405"/>
      <c r="C366" s="409"/>
      <c r="E366" s="368"/>
      <c r="F366" s="301"/>
    </row>
    <row r="367" spans="1:6" x14ac:dyDescent="0.25">
      <c r="A367" s="300"/>
      <c r="B367" s="405"/>
      <c r="C367" s="409"/>
      <c r="E367" s="368"/>
      <c r="F367" s="301"/>
    </row>
    <row r="368" spans="1:6" x14ac:dyDescent="0.25">
      <c r="A368" s="300"/>
      <c r="B368" s="405"/>
      <c r="C368" s="409"/>
      <c r="E368" s="368"/>
      <c r="F368" s="301"/>
    </row>
    <row r="369" spans="1:6" x14ac:dyDescent="0.25">
      <c r="A369" s="300"/>
      <c r="B369" s="405"/>
      <c r="C369" s="409"/>
      <c r="E369" s="368"/>
      <c r="F369" s="301"/>
    </row>
    <row r="370" spans="1:6" x14ac:dyDescent="0.25">
      <c r="A370" s="300"/>
      <c r="B370" s="405"/>
      <c r="C370" s="409"/>
      <c r="E370" s="368"/>
      <c r="F370" s="301"/>
    </row>
    <row r="371" spans="1:6" x14ac:dyDescent="0.25">
      <c r="A371" s="300"/>
      <c r="B371" s="405"/>
      <c r="C371" s="409"/>
      <c r="E371" s="368"/>
      <c r="F371" s="30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I363"/>
  <sheetViews>
    <sheetView workbookViewId="0">
      <selection activeCell="E10" sqref="E10"/>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369" customWidth="1"/>
    <col min="6" max="6" width="12.5703125" style="297" customWidth="1"/>
  </cols>
  <sheetData>
    <row r="2" spans="1:8" x14ac:dyDescent="0.25">
      <c r="A2" s="478" t="s">
        <v>767</v>
      </c>
      <c r="B2" s="479" t="s">
        <v>768</v>
      </c>
      <c r="C2" s="480"/>
      <c r="D2" s="389"/>
      <c r="E2" s="356"/>
      <c r="F2" s="305"/>
    </row>
    <row r="3" spans="1:8" x14ac:dyDescent="0.25">
      <c r="A3" s="306"/>
      <c r="B3" s="306"/>
      <c r="C3" s="306"/>
      <c r="D3" s="347"/>
      <c r="E3" s="357"/>
      <c r="F3" s="307"/>
    </row>
    <row r="4" spans="1:8" ht="25.5" x14ac:dyDescent="0.25">
      <c r="A4" s="446" t="s">
        <v>774</v>
      </c>
      <c r="B4" s="441" t="s">
        <v>775</v>
      </c>
      <c r="C4" s="442" t="s">
        <v>776</v>
      </c>
      <c r="D4" s="443" t="s">
        <v>777</v>
      </c>
      <c r="E4" s="444" t="s">
        <v>778</v>
      </c>
      <c r="F4" s="445" t="s">
        <v>779</v>
      </c>
    </row>
    <row r="5" spans="1:8" x14ac:dyDescent="0.25">
      <c r="A5" s="310"/>
      <c r="B5" s="336"/>
      <c r="C5" s="336"/>
      <c r="D5" s="438"/>
      <c r="E5" s="359"/>
      <c r="F5" s="311"/>
    </row>
    <row r="6" spans="1:8" x14ac:dyDescent="0.25">
      <c r="A6" s="308" t="s">
        <v>780</v>
      </c>
      <c r="B6" s="312" t="s">
        <v>642</v>
      </c>
      <c r="C6" s="312"/>
      <c r="D6" s="439"/>
      <c r="E6" s="358"/>
      <c r="F6" s="309"/>
    </row>
    <row r="7" spans="1:8" x14ac:dyDescent="0.25">
      <c r="A7" s="310"/>
      <c r="B7" s="306"/>
      <c r="C7" s="306"/>
      <c r="D7" s="440"/>
      <c r="E7" s="357"/>
      <c r="F7" s="313"/>
    </row>
    <row r="8" spans="1:8" ht="51" x14ac:dyDescent="0.25">
      <c r="A8" s="310" t="s">
        <v>781</v>
      </c>
      <c r="B8" s="306" t="s">
        <v>941</v>
      </c>
      <c r="C8" s="337"/>
      <c r="D8" s="422"/>
      <c r="E8" s="360"/>
      <c r="F8" s="313"/>
    </row>
    <row r="9" spans="1:8" x14ac:dyDescent="0.25">
      <c r="A9" s="316"/>
      <c r="B9" s="306" t="s">
        <v>783</v>
      </c>
      <c r="C9" s="339" t="s">
        <v>86</v>
      </c>
      <c r="D9" s="422">
        <v>1</v>
      </c>
      <c r="E9" s="360"/>
      <c r="F9" s="313">
        <f>D9*E9</f>
        <v>0</v>
      </c>
      <c r="H9" s="549"/>
    </row>
    <row r="10" spans="1:8" x14ac:dyDescent="0.25">
      <c r="A10" s="310"/>
      <c r="B10" s="306"/>
      <c r="C10" s="338"/>
      <c r="D10" s="437"/>
      <c r="E10" s="357"/>
      <c r="F10" s="307"/>
    </row>
    <row r="11" spans="1:8" ht="25.5" x14ac:dyDescent="0.25">
      <c r="A11" s="310" t="s">
        <v>784</v>
      </c>
      <c r="B11" s="306" t="s">
        <v>785</v>
      </c>
      <c r="C11" s="337" t="s">
        <v>69</v>
      </c>
      <c r="D11" s="313">
        <v>10</v>
      </c>
      <c r="E11" s="360"/>
      <c r="F11" s="313">
        <f>D11*E11</f>
        <v>0</v>
      </c>
    </row>
    <row r="12" spans="1:8" x14ac:dyDescent="0.25">
      <c r="A12" s="310"/>
      <c r="B12" s="306"/>
      <c r="C12" s="338"/>
      <c r="D12" s="347"/>
      <c r="E12" s="357"/>
      <c r="F12" s="307"/>
    </row>
    <row r="13" spans="1:8" ht="63.75" x14ac:dyDescent="0.25">
      <c r="A13" s="310" t="s">
        <v>846</v>
      </c>
      <c r="B13" s="306" t="s">
        <v>942</v>
      </c>
      <c r="C13" s="339"/>
      <c r="D13" s="346"/>
      <c r="E13" s="360"/>
      <c r="F13" s="313"/>
    </row>
    <row r="14" spans="1:8" ht="15.75" x14ac:dyDescent="0.25">
      <c r="A14" s="423"/>
      <c r="B14" s="427" t="s">
        <v>943</v>
      </c>
      <c r="C14" s="337" t="s">
        <v>801</v>
      </c>
      <c r="D14" s="313">
        <v>450</v>
      </c>
      <c r="E14" s="360"/>
      <c r="F14" s="313">
        <f>D14*E14</f>
        <v>0</v>
      </c>
    </row>
    <row r="15" spans="1:8" ht="15.75" x14ac:dyDescent="0.25">
      <c r="A15" s="423"/>
      <c r="B15" s="427" t="s">
        <v>944</v>
      </c>
      <c r="C15" s="337" t="s">
        <v>801</v>
      </c>
      <c r="D15" s="313">
        <v>200</v>
      </c>
      <c r="E15" s="360"/>
      <c r="F15" s="313">
        <f>D15*E15</f>
        <v>0</v>
      </c>
    </row>
    <row r="16" spans="1:8" x14ac:dyDescent="0.25">
      <c r="A16" s="310"/>
      <c r="B16" s="306"/>
      <c r="C16" s="338"/>
      <c r="D16" s="347"/>
      <c r="E16" s="357"/>
      <c r="F16" s="307"/>
    </row>
    <row r="17" spans="1:6" ht="38.25" x14ac:dyDescent="0.25">
      <c r="A17" s="310" t="s">
        <v>848</v>
      </c>
      <c r="B17" s="306" t="s">
        <v>945</v>
      </c>
      <c r="C17" s="339" t="s">
        <v>86</v>
      </c>
      <c r="D17" s="313">
        <v>1</v>
      </c>
      <c r="E17" s="360"/>
      <c r="F17" s="313">
        <f>D17*E17</f>
        <v>0</v>
      </c>
    </row>
    <row r="18" spans="1:6" x14ac:dyDescent="0.25">
      <c r="A18" s="316"/>
      <c r="B18" s="315"/>
      <c r="C18" s="339"/>
      <c r="D18" s="347"/>
      <c r="E18" s="357"/>
      <c r="F18" s="307"/>
    </row>
    <row r="19" spans="1:6" x14ac:dyDescent="0.25">
      <c r="A19" s="318"/>
      <c r="B19" s="319" t="s">
        <v>666</v>
      </c>
      <c r="C19" s="340"/>
      <c r="D19" s="392"/>
      <c r="E19" s="361"/>
      <c r="F19" s="320">
        <f>+ROUND(SUM(F8:F17),0)</f>
        <v>0</v>
      </c>
    </row>
    <row r="20" spans="1:6" x14ac:dyDescent="0.25">
      <c r="A20" s="321"/>
      <c r="B20" s="322"/>
      <c r="C20" s="341"/>
      <c r="D20" s="347"/>
      <c r="E20" s="362"/>
      <c r="F20" s="323"/>
    </row>
    <row r="21" spans="1:6" x14ac:dyDescent="0.25">
      <c r="A21" s="308" t="s">
        <v>787</v>
      </c>
      <c r="B21" s="312" t="s">
        <v>946</v>
      </c>
      <c r="C21" s="342"/>
      <c r="D21" s="349"/>
      <c r="E21" s="363"/>
      <c r="F21" s="324"/>
    </row>
    <row r="22" spans="1:6" x14ac:dyDescent="0.25">
      <c r="A22" s="310"/>
      <c r="B22" s="306"/>
      <c r="C22" s="338"/>
      <c r="D22" s="347"/>
      <c r="E22" s="357"/>
      <c r="F22" s="307"/>
    </row>
    <row r="23" spans="1:6" ht="51" x14ac:dyDescent="0.25">
      <c r="A23" s="317" t="s">
        <v>788</v>
      </c>
      <c r="B23" s="306" t="s">
        <v>947</v>
      </c>
      <c r="C23" s="337" t="s">
        <v>793</v>
      </c>
      <c r="D23" s="422">
        <v>74</v>
      </c>
      <c r="E23" s="360"/>
      <c r="F23" s="313">
        <f>D23*E23</f>
        <v>0</v>
      </c>
    </row>
    <row r="24" spans="1:6" x14ac:dyDescent="0.25">
      <c r="A24" s="316"/>
      <c r="B24" s="315"/>
      <c r="C24" s="339"/>
      <c r="D24" s="422"/>
      <c r="E24" s="360"/>
      <c r="F24" s="313"/>
    </row>
    <row r="25" spans="1:6" ht="38.25" x14ac:dyDescent="0.25">
      <c r="A25" s="325" t="s">
        <v>791</v>
      </c>
      <c r="B25" s="306" t="s">
        <v>948</v>
      </c>
      <c r="C25" s="337" t="s">
        <v>793</v>
      </c>
      <c r="D25" s="422">
        <v>304.5</v>
      </c>
      <c r="E25" s="360"/>
      <c r="F25" s="313">
        <f>D25*E25</f>
        <v>0</v>
      </c>
    </row>
    <row r="26" spans="1:6" x14ac:dyDescent="0.25">
      <c r="A26" s="316"/>
      <c r="B26" s="315"/>
      <c r="C26" s="339"/>
      <c r="D26" s="422"/>
      <c r="E26" s="360"/>
      <c r="F26" s="313"/>
    </row>
    <row r="27" spans="1:6" ht="114.75" x14ac:dyDescent="0.25">
      <c r="A27" s="317" t="s">
        <v>794</v>
      </c>
      <c r="B27" s="306" t="s">
        <v>949</v>
      </c>
      <c r="C27" s="337" t="s">
        <v>793</v>
      </c>
      <c r="D27" s="422">
        <v>159</v>
      </c>
      <c r="E27" s="360"/>
      <c r="F27" s="313">
        <f>D27*E27</f>
        <v>0</v>
      </c>
    </row>
    <row r="28" spans="1:6" x14ac:dyDescent="0.25">
      <c r="A28" s="316"/>
      <c r="B28" s="315"/>
      <c r="C28" s="339"/>
      <c r="D28" s="346"/>
      <c r="E28" s="360"/>
      <c r="F28" s="313"/>
    </row>
    <row r="29" spans="1:6" ht="25.5" x14ac:dyDescent="0.25">
      <c r="A29" s="325" t="s">
        <v>796</v>
      </c>
      <c r="B29" s="326" t="s">
        <v>797</v>
      </c>
      <c r="C29" s="337" t="s">
        <v>798</v>
      </c>
      <c r="D29" s="313">
        <v>3</v>
      </c>
      <c r="E29" s="360"/>
      <c r="F29" s="313">
        <f>D29*E29</f>
        <v>0</v>
      </c>
    </row>
    <row r="30" spans="1:6" x14ac:dyDescent="0.25">
      <c r="A30" s="316"/>
      <c r="B30" s="327"/>
      <c r="C30" s="343"/>
      <c r="D30" s="346"/>
      <c r="E30" s="364"/>
      <c r="F30" s="328"/>
    </row>
    <row r="31" spans="1:6" ht="25.5" x14ac:dyDescent="0.25">
      <c r="A31" s="331" t="s">
        <v>799</v>
      </c>
      <c r="B31" s="306" t="s">
        <v>800</v>
      </c>
      <c r="C31" s="337" t="s">
        <v>801</v>
      </c>
      <c r="D31" s="313">
        <v>135</v>
      </c>
      <c r="E31" s="360"/>
      <c r="F31" s="313">
        <f>D31*E31</f>
        <v>0</v>
      </c>
    </row>
    <row r="32" spans="1:6" x14ac:dyDescent="0.25">
      <c r="A32" s="316"/>
      <c r="B32" s="329"/>
      <c r="C32" s="344"/>
      <c r="D32" s="346"/>
      <c r="E32" s="364"/>
      <c r="F32" s="328"/>
    </row>
    <row r="33" spans="1:6" ht="38.25" x14ac:dyDescent="0.25">
      <c r="A33" s="325" t="s">
        <v>802</v>
      </c>
      <c r="B33" s="326" t="s">
        <v>803</v>
      </c>
      <c r="C33" s="337" t="s">
        <v>801</v>
      </c>
      <c r="D33" s="313">
        <v>80</v>
      </c>
      <c r="E33" s="360"/>
      <c r="F33" s="313">
        <f>D33*E33</f>
        <v>0</v>
      </c>
    </row>
    <row r="34" spans="1:6" x14ac:dyDescent="0.25">
      <c r="A34" s="316"/>
      <c r="B34" s="329"/>
      <c r="C34" s="344"/>
      <c r="D34" s="346"/>
      <c r="E34" s="365"/>
      <c r="F34" s="328"/>
    </row>
    <row r="35" spans="1:6" ht="51" x14ac:dyDescent="0.25">
      <c r="A35" s="325" t="s">
        <v>804</v>
      </c>
      <c r="B35" s="306" t="s">
        <v>950</v>
      </c>
      <c r="C35" s="337" t="s">
        <v>793</v>
      </c>
      <c r="D35" s="422">
        <v>230</v>
      </c>
      <c r="E35" s="360"/>
      <c r="F35" s="313">
        <f>D35*E35</f>
        <v>0</v>
      </c>
    </row>
    <row r="36" spans="1:6" x14ac:dyDescent="0.25">
      <c r="A36" s="330"/>
      <c r="B36" s="314"/>
      <c r="C36" s="337"/>
      <c r="D36" s="353"/>
      <c r="E36" s="360"/>
      <c r="F36" s="313"/>
    </row>
    <row r="37" spans="1:6" ht="63.75" x14ac:dyDescent="0.25">
      <c r="A37" s="317" t="s">
        <v>806</v>
      </c>
      <c r="B37" s="326" t="s">
        <v>951</v>
      </c>
      <c r="C37" s="337" t="s">
        <v>793</v>
      </c>
      <c r="D37" s="422">
        <v>40.5</v>
      </c>
      <c r="E37" s="360"/>
      <c r="F37" s="313">
        <f>D37*E37</f>
        <v>0</v>
      </c>
    </row>
    <row r="38" spans="1:6" x14ac:dyDescent="0.25">
      <c r="A38" s="317"/>
      <c r="B38" s="314"/>
      <c r="C38" s="337"/>
      <c r="D38" s="348"/>
      <c r="E38" s="366"/>
      <c r="F38" s="313"/>
    </row>
    <row r="39" spans="1:6" ht="51" x14ac:dyDescent="0.25">
      <c r="A39" s="317" t="s">
        <v>808</v>
      </c>
      <c r="B39" s="326" t="s">
        <v>952</v>
      </c>
      <c r="C39" s="337" t="s">
        <v>793</v>
      </c>
      <c r="D39" s="313">
        <v>7.5</v>
      </c>
      <c r="E39" s="360"/>
      <c r="F39" s="313">
        <f>D39*E39</f>
        <v>0</v>
      </c>
    </row>
    <row r="40" spans="1:6" x14ac:dyDescent="0.25">
      <c r="A40" s="317"/>
      <c r="B40" s="329"/>
      <c r="C40" s="344"/>
      <c r="D40" s="348"/>
      <c r="E40" s="365"/>
      <c r="F40" s="328"/>
    </row>
    <row r="41" spans="1:6" ht="51" x14ac:dyDescent="0.25">
      <c r="A41" s="317" t="s">
        <v>953</v>
      </c>
      <c r="B41" s="326" t="s">
        <v>807</v>
      </c>
      <c r="C41" s="337" t="s">
        <v>793</v>
      </c>
      <c r="D41" s="422">
        <v>99.5</v>
      </c>
      <c r="E41" s="360"/>
      <c r="F41" s="313">
        <f>D41*E41</f>
        <v>0</v>
      </c>
    </row>
    <row r="42" spans="1:6" x14ac:dyDescent="0.25">
      <c r="A42" s="317"/>
      <c r="B42" s="329"/>
      <c r="C42" s="344"/>
      <c r="D42" s="348"/>
      <c r="E42" s="365"/>
      <c r="F42" s="328"/>
    </row>
    <row r="43" spans="1:6" ht="51" x14ac:dyDescent="0.25">
      <c r="A43" s="317" t="s">
        <v>954</v>
      </c>
      <c r="B43" s="326" t="s">
        <v>955</v>
      </c>
      <c r="C43" s="337" t="s">
        <v>801</v>
      </c>
      <c r="D43" s="313">
        <v>245</v>
      </c>
      <c r="E43" s="360"/>
      <c r="F43" s="313">
        <f>D43*E43</f>
        <v>0</v>
      </c>
    </row>
    <row r="44" spans="1:6" x14ac:dyDescent="0.25">
      <c r="A44" s="332"/>
      <c r="B44" s="306"/>
      <c r="C44" s="338"/>
      <c r="D44" s="481"/>
      <c r="E44" s="357"/>
      <c r="F44" s="307"/>
    </row>
    <row r="45" spans="1:6" ht="38.25" x14ac:dyDescent="0.25">
      <c r="A45" s="317" t="s">
        <v>956</v>
      </c>
      <c r="B45" s="326" t="s">
        <v>957</v>
      </c>
      <c r="C45" s="337" t="s">
        <v>801</v>
      </c>
      <c r="D45" s="313">
        <v>58</v>
      </c>
      <c r="E45" s="360"/>
      <c r="F45" s="313">
        <f>D45*E45</f>
        <v>0</v>
      </c>
    </row>
    <row r="46" spans="1:6" x14ac:dyDescent="0.25">
      <c r="A46" s="332"/>
      <c r="B46" s="306"/>
      <c r="C46" s="338"/>
      <c r="D46" s="481"/>
      <c r="E46" s="357"/>
      <c r="F46" s="307"/>
    </row>
    <row r="47" spans="1:6" x14ac:dyDescent="0.25">
      <c r="A47" s="333"/>
      <c r="B47" s="319" t="s">
        <v>958</v>
      </c>
      <c r="C47" s="340"/>
      <c r="D47" s="392"/>
      <c r="E47" s="361"/>
      <c r="F47" s="320">
        <f>+ROUND(SUM(F23:F45),0)</f>
        <v>0</v>
      </c>
    </row>
    <row r="48" spans="1:6" x14ac:dyDescent="0.25">
      <c r="A48" s="334"/>
      <c r="B48" s="322"/>
      <c r="C48" s="341"/>
      <c r="D48" s="481"/>
      <c r="E48" s="362"/>
      <c r="F48" s="323"/>
    </row>
    <row r="49" spans="1:6" x14ac:dyDescent="0.25">
      <c r="A49" s="308" t="s">
        <v>811</v>
      </c>
      <c r="B49" s="312" t="s">
        <v>959</v>
      </c>
      <c r="C49" s="342"/>
      <c r="D49" s="349"/>
      <c r="E49" s="363"/>
      <c r="F49" s="324"/>
    </row>
    <row r="50" spans="1:6" x14ac:dyDescent="0.25">
      <c r="A50" s="316"/>
      <c r="B50" s="306"/>
      <c r="C50" s="338"/>
      <c r="D50" s="347"/>
      <c r="E50" s="357"/>
      <c r="F50" s="307"/>
    </row>
    <row r="51" spans="1:6" ht="127.5" x14ac:dyDescent="0.25">
      <c r="A51" s="332" t="s">
        <v>813</v>
      </c>
      <c r="B51" s="335" t="s">
        <v>960</v>
      </c>
      <c r="C51" s="337" t="s">
        <v>64</v>
      </c>
      <c r="D51" s="422">
        <v>1</v>
      </c>
      <c r="E51" s="360"/>
      <c r="F51" s="313">
        <f>D51*E51</f>
        <v>0</v>
      </c>
    </row>
    <row r="52" spans="1:6" x14ac:dyDescent="0.25">
      <c r="A52" s="332"/>
      <c r="B52" s="315"/>
      <c r="C52" s="339"/>
      <c r="D52" s="402"/>
      <c r="E52" s="359"/>
      <c r="F52" s="307"/>
    </row>
    <row r="53" spans="1:6" ht="51" x14ac:dyDescent="0.25">
      <c r="A53" s="332" t="s">
        <v>815</v>
      </c>
      <c r="B53" s="335" t="s">
        <v>961</v>
      </c>
      <c r="C53" s="337" t="s">
        <v>86</v>
      </c>
      <c r="D53" s="422">
        <v>1</v>
      </c>
      <c r="E53" s="360"/>
      <c r="F53" s="313">
        <f>D53*E53</f>
        <v>0</v>
      </c>
    </row>
    <row r="54" spans="1:6" ht="25.5" x14ac:dyDescent="0.25">
      <c r="A54" s="325"/>
      <c r="B54" s="432" t="s">
        <v>962</v>
      </c>
      <c r="C54" s="425"/>
      <c r="D54" s="352"/>
      <c r="E54" s="398"/>
      <c r="F54" s="307"/>
    </row>
    <row r="55" spans="1:6" x14ac:dyDescent="0.25">
      <c r="A55" s="330"/>
      <c r="B55" s="331" t="s">
        <v>963</v>
      </c>
      <c r="C55" s="337"/>
      <c r="D55" s="353"/>
      <c r="E55" s="397"/>
      <c r="F55" s="313"/>
    </row>
    <row r="56" spans="1:6" x14ac:dyDescent="0.25">
      <c r="A56" s="330"/>
      <c r="B56" s="331" t="s">
        <v>964</v>
      </c>
      <c r="C56" s="337"/>
      <c r="D56" s="353"/>
      <c r="E56" s="397"/>
      <c r="F56" s="313"/>
    </row>
    <row r="57" spans="1:6" x14ac:dyDescent="0.25">
      <c r="A57" s="330"/>
      <c r="B57" s="331" t="s">
        <v>965</v>
      </c>
      <c r="C57" s="337"/>
      <c r="D57" s="353"/>
      <c r="E57" s="397"/>
      <c r="F57" s="313"/>
    </row>
    <row r="58" spans="1:6" x14ac:dyDescent="0.25">
      <c r="A58" s="330"/>
      <c r="B58" s="331" t="s">
        <v>966</v>
      </c>
      <c r="C58" s="337"/>
      <c r="D58" s="353"/>
      <c r="E58" s="397"/>
      <c r="F58" s="313"/>
    </row>
    <row r="59" spans="1:6" x14ac:dyDescent="0.25">
      <c r="A59" s="330"/>
      <c r="B59" s="331" t="s">
        <v>967</v>
      </c>
      <c r="C59" s="337"/>
      <c r="D59" s="353"/>
      <c r="E59" s="397"/>
      <c r="F59" s="313"/>
    </row>
    <row r="60" spans="1:6" x14ac:dyDescent="0.25">
      <c r="A60" s="330"/>
      <c r="B60" s="331" t="s">
        <v>968</v>
      </c>
      <c r="C60" s="337"/>
      <c r="D60" s="353"/>
      <c r="E60" s="397"/>
      <c r="F60" s="313"/>
    </row>
    <row r="61" spans="1:6" x14ac:dyDescent="0.25">
      <c r="A61" s="330"/>
      <c r="B61" s="331" t="s">
        <v>969</v>
      </c>
      <c r="C61" s="337"/>
      <c r="D61" s="353"/>
      <c r="E61" s="397"/>
      <c r="F61" s="313"/>
    </row>
    <row r="62" spans="1:6" x14ac:dyDescent="0.25">
      <c r="A62" s="330"/>
      <c r="B62" s="331" t="s">
        <v>970</v>
      </c>
      <c r="C62" s="337"/>
      <c r="D62" s="353"/>
      <c r="E62" s="397"/>
      <c r="F62" s="313"/>
    </row>
    <row r="63" spans="1:6" ht="25.5" x14ac:dyDescent="0.25">
      <c r="A63" s="330"/>
      <c r="B63" s="429" t="s">
        <v>971</v>
      </c>
      <c r="C63" s="337"/>
      <c r="D63" s="353"/>
      <c r="E63" s="397"/>
      <c r="F63" s="313"/>
    </row>
    <row r="64" spans="1:6" x14ac:dyDescent="0.25">
      <c r="A64" s="330"/>
      <c r="B64" s="429" t="s">
        <v>972</v>
      </c>
      <c r="C64" s="337"/>
      <c r="D64" s="353"/>
      <c r="E64" s="397"/>
      <c r="F64" s="313"/>
    </row>
    <row r="65" spans="1:6" ht="28.5" x14ac:dyDescent="0.25">
      <c r="A65" s="330"/>
      <c r="B65" s="429" t="s">
        <v>973</v>
      </c>
      <c r="C65" s="337"/>
      <c r="D65" s="353"/>
      <c r="E65" s="397"/>
      <c r="F65" s="313"/>
    </row>
    <row r="66" spans="1:6" ht="38.25" x14ac:dyDescent="0.25">
      <c r="A66" s="330"/>
      <c r="B66" s="429" t="s">
        <v>974</v>
      </c>
      <c r="C66" s="337"/>
      <c r="D66" s="353"/>
      <c r="E66" s="397"/>
      <c r="F66" s="313"/>
    </row>
    <row r="67" spans="1:6" ht="25.5" x14ac:dyDescent="0.25">
      <c r="A67" s="330"/>
      <c r="B67" s="429" t="s">
        <v>975</v>
      </c>
      <c r="C67" s="337"/>
      <c r="D67" s="353"/>
      <c r="E67" s="397"/>
      <c r="F67" s="313"/>
    </row>
    <row r="68" spans="1:6" x14ac:dyDescent="0.25">
      <c r="A68" s="325"/>
      <c r="B68" s="355"/>
      <c r="C68" s="338"/>
      <c r="D68" s="352"/>
      <c r="E68" s="399"/>
      <c r="F68" s="323"/>
    </row>
    <row r="69" spans="1:6" ht="140.25" x14ac:dyDescent="0.25">
      <c r="A69" s="332" t="s">
        <v>817</v>
      </c>
      <c r="B69" s="335" t="s">
        <v>976</v>
      </c>
      <c r="C69" s="337" t="s">
        <v>64</v>
      </c>
      <c r="D69" s="422">
        <v>1</v>
      </c>
      <c r="E69" s="360"/>
      <c r="F69" s="313">
        <f>D69*E69</f>
        <v>0</v>
      </c>
    </row>
    <row r="70" spans="1:6" x14ac:dyDescent="0.25">
      <c r="A70" s="424"/>
      <c r="B70" s="331"/>
      <c r="C70" s="339"/>
      <c r="D70" s="346"/>
      <c r="E70" s="397"/>
      <c r="F70" s="313"/>
    </row>
    <row r="71" spans="1:6" ht="191.25" x14ac:dyDescent="0.25">
      <c r="A71" s="332" t="s">
        <v>819</v>
      </c>
      <c r="B71" s="335" t="s">
        <v>977</v>
      </c>
      <c r="C71" s="337" t="s">
        <v>64</v>
      </c>
      <c r="D71" s="422">
        <v>1</v>
      </c>
      <c r="E71" s="360"/>
      <c r="F71" s="313">
        <f>D71*E71</f>
        <v>0</v>
      </c>
    </row>
    <row r="72" spans="1:6" x14ac:dyDescent="0.25">
      <c r="A72" s="424"/>
      <c r="B72" s="331"/>
      <c r="C72" s="339"/>
      <c r="D72" s="346"/>
      <c r="E72" s="397"/>
      <c r="F72" s="313"/>
    </row>
    <row r="73" spans="1:6" ht="191.25" x14ac:dyDescent="0.25">
      <c r="A73" s="332" t="s">
        <v>824</v>
      </c>
      <c r="B73" s="471" t="s">
        <v>978</v>
      </c>
      <c r="C73" s="337" t="s">
        <v>64</v>
      </c>
      <c r="D73" s="422">
        <v>1</v>
      </c>
      <c r="E73" s="360"/>
      <c r="F73" s="313">
        <f>D73*E73</f>
        <v>0</v>
      </c>
    </row>
    <row r="74" spans="1:6" x14ac:dyDescent="0.25">
      <c r="A74" s="424"/>
      <c r="B74" s="331"/>
      <c r="C74" s="339"/>
      <c r="D74" s="346"/>
      <c r="E74" s="397"/>
      <c r="F74" s="313"/>
    </row>
    <row r="75" spans="1:6" ht="63.75" x14ac:dyDescent="0.25">
      <c r="A75" s="317" t="s">
        <v>826</v>
      </c>
      <c r="B75" s="429" t="s">
        <v>979</v>
      </c>
      <c r="C75" s="339"/>
      <c r="D75" s="346"/>
      <c r="E75" s="397"/>
      <c r="F75" s="313"/>
    </row>
    <row r="76" spans="1:6" ht="15.75" x14ac:dyDescent="0.25">
      <c r="A76" s="424"/>
      <c r="B76" s="331" t="s">
        <v>980</v>
      </c>
      <c r="C76" s="337" t="s">
        <v>793</v>
      </c>
      <c r="D76" s="422">
        <v>13</v>
      </c>
      <c r="E76" s="360"/>
      <c r="F76" s="313">
        <f t="shared" ref="F76:F81" si="0">D76*E76</f>
        <v>0</v>
      </c>
    </row>
    <row r="77" spans="1:6" ht="15.75" x14ac:dyDescent="0.25">
      <c r="A77" s="424"/>
      <c r="B77" s="331" t="s">
        <v>981</v>
      </c>
      <c r="C77" s="337" t="s">
        <v>793</v>
      </c>
      <c r="D77" s="422">
        <v>5</v>
      </c>
      <c r="E77" s="360"/>
      <c r="F77" s="313">
        <f t="shared" si="0"/>
        <v>0</v>
      </c>
    </row>
    <row r="78" spans="1:6" x14ac:dyDescent="0.25">
      <c r="A78" s="424"/>
      <c r="B78" s="427" t="s">
        <v>982</v>
      </c>
      <c r="C78" s="339" t="s">
        <v>822</v>
      </c>
      <c r="D78" s="422">
        <v>203</v>
      </c>
      <c r="E78" s="360"/>
      <c r="F78" s="313">
        <f t="shared" si="0"/>
        <v>0</v>
      </c>
    </row>
    <row r="79" spans="1:6" x14ac:dyDescent="0.25">
      <c r="A79" s="317"/>
      <c r="B79" s="427" t="s">
        <v>983</v>
      </c>
      <c r="C79" s="337" t="s">
        <v>822</v>
      </c>
      <c r="D79" s="422">
        <v>539.5</v>
      </c>
      <c r="E79" s="360"/>
      <c r="F79" s="313">
        <f t="shared" si="0"/>
        <v>0</v>
      </c>
    </row>
    <row r="80" spans="1:6" ht="25.5" x14ac:dyDescent="0.25">
      <c r="A80" s="317"/>
      <c r="B80" s="427" t="s">
        <v>984</v>
      </c>
      <c r="C80" s="337" t="s">
        <v>801</v>
      </c>
      <c r="D80" s="422">
        <v>5</v>
      </c>
      <c r="E80" s="360"/>
      <c r="F80" s="313">
        <f t="shared" si="0"/>
        <v>0</v>
      </c>
    </row>
    <row r="81" spans="1:6" ht="25.5" x14ac:dyDescent="0.25">
      <c r="A81" s="317"/>
      <c r="B81" s="427" t="s">
        <v>985</v>
      </c>
      <c r="C81" s="337" t="s">
        <v>801</v>
      </c>
      <c r="D81" s="422">
        <v>13</v>
      </c>
      <c r="E81" s="360"/>
      <c r="F81" s="313">
        <f t="shared" si="0"/>
        <v>0</v>
      </c>
    </row>
    <row r="82" spans="1:6" x14ac:dyDescent="0.25">
      <c r="A82" s="317"/>
      <c r="B82" s="427"/>
      <c r="C82" s="337"/>
      <c r="D82" s="353"/>
      <c r="E82" s="360"/>
      <c r="F82" s="313"/>
    </row>
    <row r="83" spans="1:6" ht="38.25" x14ac:dyDescent="0.25">
      <c r="A83" s="317" t="s">
        <v>830</v>
      </c>
      <c r="B83" s="427" t="s">
        <v>986</v>
      </c>
      <c r="C83" s="337" t="s">
        <v>86</v>
      </c>
      <c r="D83" s="422">
        <v>1</v>
      </c>
      <c r="E83" s="360"/>
      <c r="F83" s="313">
        <f>D83*E83</f>
        <v>0</v>
      </c>
    </row>
    <row r="84" spans="1:6" x14ac:dyDescent="0.25">
      <c r="A84" s="424"/>
      <c r="B84" s="331"/>
      <c r="C84" s="339"/>
      <c r="D84" s="346"/>
      <c r="E84" s="397"/>
      <c r="F84" s="313"/>
    </row>
    <row r="85" spans="1:6" ht="204" x14ac:dyDescent="0.25">
      <c r="A85" s="317" t="s">
        <v>832</v>
      </c>
      <c r="B85" s="429" t="s">
        <v>987</v>
      </c>
      <c r="C85" s="337" t="s">
        <v>86</v>
      </c>
      <c r="D85" s="422">
        <v>1</v>
      </c>
      <c r="E85" s="360"/>
      <c r="F85" s="313">
        <f>D85*E85</f>
        <v>0</v>
      </c>
    </row>
    <row r="86" spans="1:6" x14ac:dyDescent="0.25">
      <c r="A86" s="424"/>
      <c r="B86" s="331"/>
      <c r="C86" s="339"/>
      <c r="D86" s="346"/>
      <c r="E86" s="397"/>
      <c r="F86" s="313"/>
    </row>
    <row r="87" spans="1:6" ht="51" x14ac:dyDescent="0.25">
      <c r="A87" s="317" t="s">
        <v>834</v>
      </c>
      <c r="B87" s="429" t="s">
        <v>988</v>
      </c>
      <c r="C87" s="339"/>
      <c r="D87" s="346"/>
      <c r="E87" s="397"/>
      <c r="F87" s="313"/>
    </row>
    <row r="88" spans="1:6" ht="15.75" x14ac:dyDescent="0.25">
      <c r="A88" s="424"/>
      <c r="B88" s="331" t="s">
        <v>989</v>
      </c>
      <c r="C88" s="337" t="s">
        <v>793</v>
      </c>
      <c r="D88" s="422">
        <v>2.7</v>
      </c>
      <c r="E88" s="360"/>
      <c r="F88" s="313">
        <f>D88*E88</f>
        <v>0</v>
      </c>
    </row>
    <row r="89" spans="1:6" x14ac:dyDescent="0.25">
      <c r="A89" s="317"/>
      <c r="B89" s="427" t="s">
        <v>983</v>
      </c>
      <c r="C89" s="337" t="s">
        <v>822</v>
      </c>
      <c r="D89" s="422">
        <v>102</v>
      </c>
      <c r="E89" s="360"/>
      <c r="F89" s="313">
        <f>D89*E89</f>
        <v>0</v>
      </c>
    </row>
    <row r="90" spans="1:6" ht="15.75" x14ac:dyDescent="0.25">
      <c r="A90" s="317"/>
      <c r="B90" s="427" t="s">
        <v>990</v>
      </c>
      <c r="C90" s="337" t="s">
        <v>801</v>
      </c>
      <c r="D90" s="422">
        <v>3.3</v>
      </c>
      <c r="E90" s="360"/>
      <c r="F90" s="313">
        <f>D90*E90</f>
        <v>0</v>
      </c>
    </row>
    <row r="91" spans="1:6" x14ac:dyDescent="0.25">
      <c r="A91" s="424"/>
      <c r="B91" s="331"/>
      <c r="C91" s="339"/>
      <c r="D91" s="346"/>
      <c r="E91" s="397"/>
      <c r="F91" s="313"/>
    </row>
    <row r="92" spans="1:6" x14ac:dyDescent="0.25">
      <c r="A92" s="333"/>
      <c r="B92" s="319" t="s">
        <v>991</v>
      </c>
      <c r="C92" s="340"/>
      <c r="D92" s="392"/>
      <c r="E92" s="400"/>
      <c r="F92" s="320">
        <f>+ROUND(SUM(F51:F90),0)</f>
        <v>0</v>
      </c>
    </row>
    <row r="93" spans="1:6" x14ac:dyDescent="0.25">
      <c r="A93" s="316"/>
      <c r="B93" s="306"/>
      <c r="C93" s="338"/>
      <c r="D93" s="481"/>
      <c r="E93" s="398"/>
      <c r="F93" s="307"/>
    </row>
    <row r="94" spans="1:6" x14ac:dyDescent="0.25">
      <c r="A94" s="308" t="s">
        <v>992</v>
      </c>
      <c r="B94" s="312" t="s">
        <v>993</v>
      </c>
      <c r="C94" s="342"/>
      <c r="D94" s="349"/>
      <c r="E94" s="428"/>
      <c r="F94" s="324"/>
    </row>
    <row r="95" spans="1:6" x14ac:dyDescent="0.25">
      <c r="A95" s="310"/>
      <c r="B95" s="306"/>
      <c r="C95" s="338"/>
      <c r="D95" s="347"/>
      <c r="E95" s="398"/>
      <c r="F95" s="307"/>
    </row>
    <row r="96" spans="1:6" x14ac:dyDescent="0.25">
      <c r="A96" s="317" t="s">
        <v>994</v>
      </c>
      <c r="B96" s="306" t="s">
        <v>995</v>
      </c>
      <c r="C96" s="337"/>
      <c r="D96" s="346"/>
      <c r="E96" s="397"/>
      <c r="F96" s="313"/>
    </row>
    <row r="97" spans="1:6" ht="114.75" x14ac:dyDescent="0.25">
      <c r="A97" s="316" t="s">
        <v>996</v>
      </c>
      <c r="B97" s="326" t="s">
        <v>997</v>
      </c>
      <c r="C97" s="337" t="s">
        <v>57</v>
      </c>
      <c r="D97" s="422">
        <v>98</v>
      </c>
      <c r="E97" s="360"/>
      <c r="F97" s="313">
        <f>D97*E97</f>
        <v>0</v>
      </c>
    </row>
    <row r="98" spans="1:6" x14ac:dyDescent="0.25">
      <c r="A98" s="317"/>
      <c r="B98" s="306"/>
      <c r="C98" s="337"/>
      <c r="D98" s="346"/>
      <c r="E98" s="397"/>
      <c r="F98" s="313"/>
    </row>
    <row r="99" spans="1:6" x14ac:dyDescent="0.25">
      <c r="A99" s="317" t="s">
        <v>998</v>
      </c>
      <c r="B99" s="306" t="s">
        <v>999</v>
      </c>
      <c r="C99" s="339"/>
      <c r="D99" s="347"/>
      <c r="E99" s="398"/>
      <c r="F99" s="307"/>
    </row>
    <row r="100" spans="1:6" x14ac:dyDescent="0.25">
      <c r="A100" s="317" t="s">
        <v>1000</v>
      </c>
      <c r="B100" s="306" t="s">
        <v>1001</v>
      </c>
      <c r="C100" s="337" t="s">
        <v>64</v>
      </c>
      <c r="D100" s="452">
        <v>1</v>
      </c>
      <c r="E100" s="397"/>
      <c r="F100" s="313">
        <f t="shared" ref="F100:F111" si="1">D100*E100</f>
        <v>0</v>
      </c>
    </row>
    <row r="101" spans="1:6" x14ac:dyDescent="0.25">
      <c r="A101" s="317" t="s">
        <v>1002</v>
      </c>
      <c r="B101" s="434" t="s">
        <v>1003</v>
      </c>
      <c r="C101" s="339" t="s">
        <v>64</v>
      </c>
      <c r="D101" s="452">
        <v>1</v>
      </c>
      <c r="E101" s="397"/>
      <c r="F101" s="313">
        <f t="shared" si="1"/>
        <v>0</v>
      </c>
    </row>
    <row r="102" spans="1:6" x14ac:dyDescent="0.25">
      <c r="A102" s="317" t="s">
        <v>1004</v>
      </c>
      <c r="B102" s="306" t="s">
        <v>1005</v>
      </c>
      <c r="C102" s="337" t="s">
        <v>64</v>
      </c>
      <c r="D102" s="452">
        <v>1</v>
      </c>
      <c r="E102" s="397"/>
      <c r="F102" s="313">
        <f t="shared" si="1"/>
        <v>0</v>
      </c>
    </row>
    <row r="103" spans="1:6" ht="25.5" x14ac:dyDescent="0.25">
      <c r="A103" s="317" t="s">
        <v>1006</v>
      </c>
      <c r="B103" s="355" t="s">
        <v>1007</v>
      </c>
      <c r="C103" s="337" t="s">
        <v>64</v>
      </c>
      <c r="D103" s="452">
        <v>1</v>
      </c>
      <c r="E103" s="397"/>
      <c r="F103" s="313">
        <f t="shared" si="1"/>
        <v>0</v>
      </c>
    </row>
    <row r="104" spans="1:6" x14ac:dyDescent="0.25">
      <c r="A104" s="317" t="s">
        <v>1008</v>
      </c>
      <c r="B104" s="331" t="s">
        <v>1009</v>
      </c>
      <c r="C104" s="337" t="s">
        <v>64</v>
      </c>
      <c r="D104" s="452">
        <v>1</v>
      </c>
      <c r="E104" s="397"/>
      <c r="F104" s="313">
        <f t="shared" si="1"/>
        <v>0</v>
      </c>
    </row>
    <row r="105" spans="1:6" x14ac:dyDescent="0.25">
      <c r="A105" s="317" t="s">
        <v>1010</v>
      </c>
      <c r="B105" s="331" t="s">
        <v>1011</v>
      </c>
      <c r="C105" s="337" t="s">
        <v>64</v>
      </c>
      <c r="D105" s="452">
        <v>1</v>
      </c>
      <c r="E105" s="397"/>
      <c r="F105" s="313">
        <f t="shared" si="1"/>
        <v>0</v>
      </c>
    </row>
    <row r="106" spans="1:6" x14ac:dyDescent="0.25">
      <c r="A106" s="317" t="s">
        <v>1012</v>
      </c>
      <c r="B106" s="326" t="s">
        <v>1013</v>
      </c>
      <c r="C106" s="339" t="s">
        <v>57</v>
      </c>
      <c r="D106" s="452">
        <v>1</v>
      </c>
      <c r="E106" s="397"/>
      <c r="F106" s="313">
        <f t="shared" si="1"/>
        <v>0</v>
      </c>
    </row>
    <row r="107" spans="1:6" x14ac:dyDescent="0.25">
      <c r="A107" s="317" t="s">
        <v>1014</v>
      </c>
      <c r="B107" s="336" t="s">
        <v>1015</v>
      </c>
      <c r="C107" s="337" t="s">
        <v>64</v>
      </c>
      <c r="D107" s="452">
        <v>1</v>
      </c>
      <c r="E107" s="397"/>
      <c r="F107" s="313">
        <f t="shared" si="1"/>
        <v>0</v>
      </c>
    </row>
    <row r="108" spans="1:6" ht="51" x14ac:dyDescent="0.25">
      <c r="A108" s="317" t="s">
        <v>1016</v>
      </c>
      <c r="B108" s="429" t="s">
        <v>1017</v>
      </c>
      <c r="C108" s="433" t="s">
        <v>64</v>
      </c>
      <c r="D108" s="452">
        <v>1</v>
      </c>
      <c r="E108" s="397"/>
      <c r="F108" s="313">
        <f t="shared" si="1"/>
        <v>0</v>
      </c>
    </row>
    <row r="109" spans="1:6" ht="25.5" x14ac:dyDescent="0.25">
      <c r="A109" s="317" t="s">
        <v>1018</v>
      </c>
      <c r="B109" s="429" t="s">
        <v>1019</v>
      </c>
      <c r="C109" s="433" t="s">
        <v>64</v>
      </c>
      <c r="D109" s="452">
        <v>1</v>
      </c>
      <c r="E109" s="397"/>
      <c r="F109" s="313">
        <f t="shared" si="1"/>
        <v>0</v>
      </c>
    </row>
    <row r="110" spans="1:6" ht="25.5" x14ac:dyDescent="0.25">
      <c r="A110" s="317" t="s">
        <v>1020</v>
      </c>
      <c r="B110" s="429" t="s">
        <v>1021</v>
      </c>
      <c r="C110" s="433" t="s">
        <v>57</v>
      </c>
      <c r="D110" s="422">
        <v>3</v>
      </c>
      <c r="E110" s="397"/>
      <c r="F110" s="313">
        <f>D110*E110</f>
        <v>0</v>
      </c>
    </row>
    <row r="111" spans="1:6" x14ac:dyDescent="0.25">
      <c r="A111" s="317" t="s">
        <v>1022</v>
      </c>
      <c r="B111" s="331" t="s">
        <v>1023</v>
      </c>
      <c r="C111" s="339" t="s">
        <v>57</v>
      </c>
      <c r="D111" s="313">
        <v>98</v>
      </c>
      <c r="E111" s="397"/>
      <c r="F111" s="313">
        <f t="shared" si="1"/>
        <v>0</v>
      </c>
    </row>
    <row r="112" spans="1:6" x14ac:dyDescent="0.25">
      <c r="A112" s="317" t="s">
        <v>1024</v>
      </c>
      <c r="B112" s="331" t="s">
        <v>1025</v>
      </c>
      <c r="C112" s="433" t="s">
        <v>779</v>
      </c>
      <c r="D112" s="347"/>
      <c r="E112" s="398"/>
      <c r="F112" s="307">
        <f>SUM(F100:F111)/20</f>
        <v>0</v>
      </c>
    </row>
    <row r="113" spans="1:9" x14ac:dyDescent="0.25">
      <c r="A113" s="317"/>
      <c r="B113" s="331" t="s">
        <v>1026</v>
      </c>
      <c r="C113" s="339"/>
      <c r="D113" s="346"/>
      <c r="E113" s="397"/>
      <c r="F113" s="313"/>
    </row>
    <row r="114" spans="1:9" x14ac:dyDescent="0.25">
      <c r="A114" s="317"/>
      <c r="B114" s="314"/>
      <c r="C114" s="337"/>
      <c r="D114" s="346"/>
      <c r="E114" s="397"/>
      <c r="F114" s="313"/>
    </row>
    <row r="115" spans="1:9" x14ac:dyDescent="0.25">
      <c r="A115" s="325" t="s">
        <v>1027</v>
      </c>
      <c r="B115" s="306" t="s">
        <v>646</v>
      </c>
      <c r="C115" s="338"/>
      <c r="D115" s="347"/>
      <c r="E115" s="398"/>
      <c r="F115" s="307"/>
    </row>
    <row r="116" spans="1:9" ht="25.5" x14ac:dyDescent="0.25">
      <c r="A116" s="317" t="s">
        <v>1028</v>
      </c>
      <c r="B116" s="306" t="s">
        <v>1029</v>
      </c>
      <c r="C116" s="339" t="s">
        <v>57</v>
      </c>
      <c r="D116" s="313">
        <v>98</v>
      </c>
      <c r="E116" s="397"/>
      <c r="F116" s="313">
        <f>D116*E116</f>
        <v>0</v>
      </c>
    </row>
    <row r="117" spans="1:9" x14ac:dyDescent="0.25">
      <c r="A117" s="317"/>
      <c r="B117" s="306"/>
      <c r="C117" s="339"/>
      <c r="D117" s="347"/>
      <c r="E117" s="398"/>
      <c r="F117" s="313"/>
    </row>
    <row r="118" spans="1:9" x14ac:dyDescent="0.25">
      <c r="A118" s="317" t="s">
        <v>1030</v>
      </c>
      <c r="B118" s="306" t="s">
        <v>1031</v>
      </c>
      <c r="C118" s="315"/>
      <c r="D118" s="347"/>
      <c r="E118" s="398"/>
      <c r="F118" s="313"/>
    </row>
    <row r="119" spans="1:9" x14ac:dyDescent="0.25">
      <c r="A119" s="317"/>
      <c r="B119" s="331" t="s">
        <v>1032</v>
      </c>
      <c r="C119" s="315" t="s">
        <v>779</v>
      </c>
      <c r="D119" s="347"/>
      <c r="E119" s="397"/>
      <c r="F119" s="313">
        <v>0</v>
      </c>
    </row>
    <row r="120" spans="1:9" x14ac:dyDescent="0.25">
      <c r="A120" s="317"/>
      <c r="B120" s="331"/>
      <c r="C120" s="315"/>
      <c r="D120" s="347"/>
      <c r="E120" s="398"/>
      <c r="F120" s="313"/>
    </row>
    <row r="121" spans="1:9" x14ac:dyDescent="0.25">
      <c r="A121" s="317" t="s">
        <v>1033</v>
      </c>
      <c r="B121" s="306" t="s">
        <v>1034</v>
      </c>
      <c r="C121" s="315" t="s">
        <v>779</v>
      </c>
      <c r="D121" s="347"/>
      <c r="E121" s="398"/>
      <c r="F121" s="313">
        <f>SUM(F115:F119)/10</f>
        <v>0</v>
      </c>
      <c r="H121" s="549"/>
      <c r="I121" s="549"/>
    </row>
    <row r="122" spans="1:9" x14ac:dyDescent="0.25">
      <c r="A122" s="316"/>
      <c r="B122" s="315"/>
      <c r="C122" s="339"/>
      <c r="D122" s="347"/>
      <c r="E122" s="398"/>
      <c r="F122" s="307"/>
    </row>
    <row r="123" spans="1:9" x14ac:dyDescent="0.25">
      <c r="A123" s="333"/>
      <c r="B123" s="319" t="s">
        <v>1035</v>
      </c>
      <c r="C123" s="340"/>
      <c r="D123" s="392"/>
      <c r="E123" s="400"/>
      <c r="F123" s="320">
        <f>SUM(F97:F121)</f>
        <v>0</v>
      </c>
    </row>
    <row r="124" spans="1:9" x14ac:dyDescent="0.25">
      <c r="A124" s="302"/>
      <c r="B124" s="302"/>
      <c r="C124" s="345"/>
      <c r="D124" s="351"/>
      <c r="E124" s="430"/>
      <c r="F124" s="431"/>
    </row>
    <row r="125" spans="1:9" x14ac:dyDescent="0.25">
      <c r="A125" s="308" t="s">
        <v>1036</v>
      </c>
      <c r="B125" s="312" t="s">
        <v>1037</v>
      </c>
      <c r="C125" s="342"/>
      <c r="D125" s="349"/>
      <c r="E125" s="428"/>
      <c r="F125" s="324"/>
    </row>
    <row r="126" spans="1:9" x14ac:dyDescent="0.25">
      <c r="A126" s="404"/>
      <c r="B126" s="302"/>
      <c r="C126" s="345"/>
      <c r="D126" s="351"/>
      <c r="E126" s="430"/>
      <c r="F126" s="304"/>
    </row>
    <row r="127" spans="1:9" ht="63.75" x14ac:dyDescent="0.25">
      <c r="A127" s="406" t="s">
        <v>1038</v>
      </c>
      <c r="B127" s="407" t="s">
        <v>1039</v>
      </c>
      <c r="C127" s="339" t="s">
        <v>57</v>
      </c>
      <c r="D127" s="313">
        <v>58</v>
      </c>
      <c r="E127" s="397"/>
      <c r="F127" s="313">
        <f>D127*E127</f>
        <v>0</v>
      </c>
    </row>
    <row r="128" spans="1:9" x14ac:dyDescent="0.25">
      <c r="A128" s="407"/>
      <c r="B128" s="407"/>
      <c r="C128" s="408"/>
      <c r="D128" s="389"/>
      <c r="E128" s="447"/>
      <c r="F128" s="448"/>
    </row>
    <row r="129" spans="1:6" ht="51" x14ac:dyDescent="0.25">
      <c r="A129" s="406" t="s">
        <v>1040</v>
      </c>
      <c r="B129" s="407" t="s">
        <v>1041</v>
      </c>
      <c r="C129" s="339" t="s">
        <v>64</v>
      </c>
      <c r="D129" s="313">
        <v>1</v>
      </c>
      <c r="E129" s="397"/>
      <c r="F129" s="313">
        <f>D129*E129</f>
        <v>0</v>
      </c>
    </row>
    <row r="130" spans="1:6" x14ac:dyDescent="0.25">
      <c r="A130" s="333"/>
      <c r="B130" s="319" t="s">
        <v>1042</v>
      </c>
      <c r="C130" s="340"/>
      <c r="D130" s="392"/>
      <c r="E130" s="400"/>
      <c r="F130" s="320">
        <f>SUM(F127:F129)</f>
        <v>0</v>
      </c>
    </row>
    <row r="131" spans="1:6" x14ac:dyDescent="0.25">
      <c r="A131" s="405"/>
      <c r="B131" s="405"/>
      <c r="C131" s="408"/>
      <c r="D131" s="389"/>
      <c r="E131" s="447"/>
      <c r="F131" s="448"/>
    </row>
    <row r="132" spans="1:6" x14ac:dyDescent="0.25">
      <c r="A132" s="308" t="s">
        <v>1043</v>
      </c>
      <c r="B132" s="312" t="s">
        <v>1044</v>
      </c>
      <c r="C132" s="342"/>
      <c r="D132" s="349"/>
      <c r="E132" s="428"/>
      <c r="F132" s="324"/>
    </row>
    <row r="133" spans="1:6" x14ac:dyDescent="0.25">
      <c r="A133" s="405"/>
      <c r="B133" s="405"/>
      <c r="C133" s="408"/>
      <c r="D133" s="389"/>
      <c r="E133" s="447"/>
      <c r="F133" s="448"/>
    </row>
    <row r="134" spans="1:6" ht="51" x14ac:dyDescent="0.25">
      <c r="A134" s="407" t="s">
        <v>1045</v>
      </c>
      <c r="B134" s="407" t="s">
        <v>1046</v>
      </c>
      <c r="C134" s="339" t="s">
        <v>64</v>
      </c>
      <c r="D134" s="313">
        <v>1</v>
      </c>
      <c r="E134" s="397"/>
      <c r="F134" s="313">
        <f>D134*E134</f>
        <v>0</v>
      </c>
    </row>
    <row r="135" spans="1:6" x14ac:dyDescent="0.25">
      <c r="A135" s="407"/>
      <c r="B135" s="407"/>
      <c r="C135" s="408"/>
      <c r="D135" s="305"/>
      <c r="E135" s="447"/>
      <c r="F135" s="448"/>
    </row>
    <row r="136" spans="1:6" x14ac:dyDescent="0.25">
      <c r="A136" s="406" t="s">
        <v>1047</v>
      </c>
      <c r="B136" s="407" t="s">
        <v>1048</v>
      </c>
      <c r="C136" s="339" t="s">
        <v>64</v>
      </c>
      <c r="D136" s="313">
        <v>1</v>
      </c>
      <c r="E136" s="397"/>
      <c r="F136" s="313">
        <f>D136*E136</f>
        <v>0</v>
      </c>
    </row>
    <row r="137" spans="1:6" x14ac:dyDescent="0.25">
      <c r="A137" s="407"/>
      <c r="B137" s="407"/>
      <c r="C137" s="408"/>
      <c r="D137" s="305"/>
      <c r="E137" s="447"/>
      <c r="F137" s="448"/>
    </row>
    <row r="138" spans="1:6" x14ac:dyDescent="0.25">
      <c r="A138" s="406" t="s">
        <v>1049</v>
      </c>
      <c r="B138" s="407" t="s">
        <v>1050</v>
      </c>
      <c r="C138" s="339" t="s">
        <v>64</v>
      </c>
      <c r="D138" s="313">
        <v>1</v>
      </c>
      <c r="E138" s="397"/>
      <c r="F138" s="313">
        <f>D138*E138</f>
        <v>0</v>
      </c>
    </row>
    <row r="139" spans="1:6" x14ac:dyDescent="0.25">
      <c r="A139" s="407"/>
      <c r="B139" s="407"/>
      <c r="C139" s="408"/>
      <c r="D139" s="305"/>
      <c r="E139" s="447"/>
      <c r="F139" s="448"/>
    </row>
    <row r="140" spans="1:6" x14ac:dyDescent="0.25">
      <c r="A140" s="406" t="s">
        <v>1051</v>
      </c>
      <c r="B140" s="407" t="s">
        <v>1052</v>
      </c>
      <c r="C140" s="339" t="s">
        <v>64</v>
      </c>
      <c r="D140" s="313">
        <v>1</v>
      </c>
      <c r="E140" s="397"/>
      <c r="F140" s="313">
        <f>D140*E140</f>
        <v>0</v>
      </c>
    </row>
    <row r="141" spans="1:6" x14ac:dyDescent="0.25">
      <c r="A141" s="407"/>
      <c r="B141" s="407"/>
      <c r="C141" s="408"/>
      <c r="D141" s="305"/>
      <c r="E141" s="449"/>
      <c r="F141" s="448"/>
    </row>
    <row r="142" spans="1:6" x14ac:dyDescent="0.25">
      <c r="A142" s="406" t="s">
        <v>1053</v>
      </c>
      <c r="B142" s="407" t="s">
        <v>1054</v>
      </c>
      <c r="C142" s="339" t="s">
        <v>64</v>
      </c>
      <c r="D142" s="313">
        <v>1</v>
      </c>
      <c r="E142" s="397"/>
      <c r="F142" s="313">
        <f>D142*E142</f>
        <v>0</v>
      </c>
    </row>
    <row r="143" spans="1:6" x14ac:dyDescent="0.25">
      <c r="A143" s="333"/>
      <c r="B143" s="319" t="s">
        <v>1055</v>
      </c>
      <c r="C143" s="340"/>
      <c r="D143" s="392"/>
      <c r="E143" s="400"/>
      <c r="F143" s="320">
        <f>SUM(F134:F142)</f>
        <v>0</v>
      </c>
    </row>
    <row r="144" spans="1:6" x14ac:dyDescent="0.25">
      <c r="A144" s="405"/>
      <c r="B144" s="405"/>
      <c r="C144" s="408"/>
      <c r="D144" s="389"/>
      <c r="E144" s="449"/>
      <c r="F144" s="448"/>
    </row>
    <row r="145" spans="1:6" x14ac:dyDescent="0.25">
      <c r="A145" s="415"/>
      <c r="B145" s="416" t="s">
        <v>1056</v>
      </c>
      <c r="C145" s="417"/>
      <c r="D145" s="418"/>
      <c r="E145" s="419"/>
      <c r="F145" s="420">
        <f>SUM(F123+F143+F130+F92+F47+F19)</f>
        <v>0</v>
      </c>
    </row>
    <row r="146" spans="1:6" x14ac:dyDescent="0.25">
      <c r="A146" s="302"/>
      <c r="B146" s="302"/>
      <c r="C146" s="345"/>
      <c r="D146" s="351"/>
      <c r="E146" s="367"/>
      <c r="F146" s="304"/>
    </row>
    <row r="147" spans="1:6" x14ac:dyDescent="0.25">
      <c r="A147" s="302"/>
      <c r="B147" s="302"/>
      <c r="C147" s="345"/>
      <c r="D147" s="351"/>
      <c r="E147" s="367"/>
      <c r="F147" s="304"/>
    </row>
    <row r="148" spans="1:6" x14ac:dyDescent="0.25">
      <c r="A148" s="302"/>
      <c r="B148" s="302"/>
      <c r="C148" s="345"/>
      <c r="D148" s="351"/>
      <c r="E148" s="367"/>
      <c r="F148" s="304"/>
    </row>
    <row r="149" spans="1:6" x14ac:dyDescent="0.25">
      <c r="A149" s="302"/>
      <c r="B149" s="302"/>
      <c r="C149" s="345"/>
      <c r="D149" s="351"/>
      <c r="E149" s="367"/>
      <c r="F149" s="304"/>
    </row>
    <row r="150" spans="1:6" x14ac:dyDescent="0.25">
      <c r="A150" s="302"/>
      <c r="B150" s="302"/>
      <c r="C150" s="345"/>
      <c r="D150" s="351"/>
      <c r="E150" s="367"/>
      <c r="F150" s="304"/>
    </row>
    <row r="151" spans="1:6" x14ac:dyDescent="0.25">
      <c r="A151" s="302"/>
      <c r="B151" s="302"/>
      <c r="C151" s="345"/>
      <c r="D151" s="351"/>
      <c r="E151" s="367"/>
      <c r="F151" s="304"/>
    </row>
    <row r="152" spans="1:6" x14ac:dyDescent="0.25">
      <c r="A152" s="302"/>
      <c r="B152" s="302"/>
      <c r="C152" s="345"/>
      <c r="D152" s="351"/>
      <c r="E152" s="367"/>
      <c r="F152" s="304"/>
    </row>
    <row r="153" spans="1:6" x14ac:dyDescent="0.25">
      <c r="A153" s="302"/>
      <c r="B153" s="302"/>
      <c r="C153" s="345"/>
      <c r="D153" s="351"/>
      <c r="E153" s="367"/>
      <c r="F153" s="304"/>
    </row>
    <row r="154" spans="1:6" x14ac:dyDescent="0.25">
      <c r="A154" s="302"/>
      <c r="B154" s="302"/>
      <c r="C154" s="345"/>
      <c r="D154" s="351"/>
      <c r="E154" s="367"/>
      <c r="F154" s="304"/>
    </row>
    <row r="155" spans="1:6" x14ac:dyDescent="0.25">
      <c r="A155" s="302"/>
      <c r="B155" s="302"/>
      <c r="C155" s="345"/>
      <c r="D155" s="351"/>
      <c r="E155" s="367"/>
      <c r="F155" s="304"/>
    </row>
    <row r="156" spans="1:6" x14ac:dyDescent="0.25">
      <c r="A156" s="302"/>
      <c r="B156" s="302"/>
      <c r="C156" s="345"/>
      <c r="D156" s="351"/>
      <c r="E156" s="367"/>
      <c r="F156" s="304"/>
    </row>
    <row r="157" spans="1:6" x14ac:dyDescent="0.25">
      <c r="A157" s="302"/>
      <c r="B157" s="302"/>
      <c r="C157" s="345"/>
      <c r="D157" s="351"/>
      <c r="E157" s="367"/>
      <c r="F157" s="304"/>
    </row>
    <row r="158" spans="1:6" x14ac:dyDescent="0.25">
      <c r="A158" s="302"/>
      <c r="B158" s="302"/>
      <c r="C158" s="345"/>
      <c r="D158" s="351"/>
      <c r="E158" s="367"/>
      <c r="F158" s="304"/>
    </row>
    <row r="159" spans="1:6" x14ac:dyDescent="0.25">
      <c r="A159" s="302"/>
      <c r="B159" s="302"/>
      <c r="C159" s="345"/>
      <c r="D159" s="351"/>
      <c r="E159" s="367"/>
      <c r="F159" s="304"/>
    </row>
    <row r="160" spans="1:6" x14ac:dyDescent="0.25">
      <c r="A160" s="302"/>
      <c r="B160" s="302"/>
      <c r="C160" s="345"/>
      <c r="D160" s="351"/>
      <c r="E160" s="367"/>
      <c r="F160" s="304"/>
    </row>
    <row r="161" spans="1:6" x14ac:dyDescent="0.25">
      <c r="A161" s="302"/>
      <c r="B161" s="302"/>
      <c r="C161" s="345"/>
      <c r="D161" s="351"/>
      <c r="E161" s="367"/>
      <c r="F161" s="304"/>
    </row>
    <row r="162" spans="1:6" x14ac:dyDescent="0.25">
      <c r="A162" s="302"/>
      <c r="B162" s="302"/>
      <c r="C162" s="345"/>
      <c r="D162" s="351"/>
      <c r="E162" s="367"/>
      <c r="F162" s="304"/>
    </row>
    <row r="163" spans="1:6" x14ac:dyDescent="0.25">
      <c r="A163" s="302"/>
      <c r="B163" s="302"/>
      <c r="C163" s="345"/>
      <c r="D163" s="351"/>
      <c r="E163" s="367"/>
      <c r="F163" s="304"/>
    </row>
    <row r="164" spans="1:6" x14ac:dyDescent="0.25">
      <c r="A164" s="302"/>
      <c r="B164" s="302"/>
      <c r="C164" s="345"/>
      <c r="D164" s="351"/>
      <c r="E164" s="367"/>
      <c r="F164" s="304"/>
    </row>
    <row r="165" spans="1:6" x14ac:dyDescent="0.25">
      <c r="A165" s="302"/>
      <c r="B165" s="302"/>
      <c r="C165" s="345"/>
      <c r="D165" s="351"/>
      <c r="E165" s="367"/>
      <c r="F165" s="304"/>
    </row>
    <row r="166" spans="1:6" x14ac:dyDescent="0.25">
      <c r="A166" s="302"/>
      <c r="B166" s="302"/>
      <c r="C166" s="345"/>
      <c r="D166" s="351"/>
      <c r="E166" s="367"/>
      <c r="F166" s="304"/>
    </row>
    <row r="167" spans="1:6" x14ac:dyDescent="0.25">
      <c r="A167" s="302"/>
      <c r="B167" s="302"/>
      <c r="C167" s="345"/>
      <c r="D167" s="351"/>
      <c r="E167" s="367"/>
      <c r="F167" s="304"/>
    </row>
    <row r="168" spans="1:6" x14ac:dyDescent="0.25">
      <c r="A168" s="302"/>
      <c r="B168" s="302"/>
      <c r="C168" s="345"/>
      <c r="D168" s="351"/>
      <c r="E168" s="367"/>
      <c r="F168" s="304"/>
    </row>
    <row r="169" spans="1:6" x14ac:dyDescent="0.25">
      <c r="A169" s="302"/>
      <c r="B169" s="302"/>
      <c r="C169" s="345"/>
      <c r="D169" s="351"/>
      <c r="E169" s="367"/>
      <c r="F169" s="304"/>
    </row>
    <row r="170" spans="1:6" x14ac:dyDescent="0.25">
      <c r="A170" s="302"/>
      <c r="B170" s="302"/>
      <c r="C170" s="345"/>
      <c r="D170" s="351"/>
      <c r="E170" s="367"/>
      <c r="F170" s="304"/>
    </row>
    <row r="171" spans="1:6" x14ac:dyDescent="0.25">
      <c r="A171" s="302"/>
      <c r="B171" s="302"/>
      <c r="C171" s="345"/>
      <c r="D171" s="351"/>
      <c r="E171" s="367"/>
      <c r="F171" s="304"/>
    </row>
    <row r="172" spans="1:6" x14ac:dyDescent="0.25">
      <c r="A172" s="302"/>
      <c r="B172" s="302"/>
      <c r="C172" s="345"/>
      <c r="D172" s="351"/>
      <c r="E172" s="367"/>
      <c r="F172" s="304"/>
    </row>
    <row r="173" spans="1:6" x14ac:dyDescent="0.25">
      <c r="A173" s="302"/>
      <c r="B173" s="302"/>
      <c r="C173" s="345"/>
      <c r="D173" s="351"/>
      <c r="E173" s="367"/>
      <c r="F173" s="304"/>
    </row>
    <row r="174" spans="1:6" x14ac:dyDescent="0.25">
      <c r="A174" s="302"/>
      <c r="B174" s="302"/>
      <c r="C174" s="345"/>
      <c r="D174" s="351"/>
      <c r="E174" s="367"/>
      <c r="F174" s="304"/>
    </row>
    <row r="175" spans="1:6" x14ac:dyDescent="0.25">
      <c r="A175" s="302"/>
      <c r="B175" s="302"/>
      <c r="C175" s="345"/>
      <c r="D175" s="351"/>
      <c r="E175" s="367"/>
      <c r="F175" s="304"/>
    </row>
    <row r="176" spans="1:6" x14ac:dyDescent="0.25">
      <c r="A176" s="302"/>
      <c r="B176" s="302"/>
      <c r="C176" s="345"/>
      <c r="D176" s="351"/>
      <c r="E176" s="367"/>
      <c r="F176" s="304"/>
    </row>
    <row r="177" spans="1:6" x14ac:dyDescent="0.25">
      <c r="A177" s="302"/>
      <c r="B177" s="302"/>
      <c r="C177" s="345"/>
      <c r="D177" s="351"/>
      <c r="E177" s="367"/>
      <c r="F177" s="304"/>
    </row>
    <row r="178" spans="1:6" x14ac:dyDescent="0.25">
      <c r="A178" s="302"/>
      <c r="B178" s="302"/>
      <c r="C178" s="345"/>
      <c r="D178" s="351"/>
      <c r="E178" s="367"/>
      <c r="F178" s="304"/>
    </row>
    <row r="179" spans="1:6" x14ac:dyDescent="0.25">
      <c r="A179" s="302"/>
      <c r="B179" s="302"/>
      <c r="C179" s="345"/>
      <c r="D179" s="351"/>
      <c r="E179" s="367"/>
      <c r="F179" s="304"/>
    </row>
    <row r="180" spans="1:6" x14ac:dyDescent="0.25">
      <c r="A180" s="302"/>
      <c r="B180" s="302"/>
      <c r="C180" s="345"/>
      <c r="D180" s="351"/>
      <c r="E180" s="367"/>
      <c r="F180" s="304"/>
    </row>
    <row r="181" spans="1:6" x14ac:dyDescent="0.25">
      <c r="A181" s="302"/>
      <c r="B181" s="302"/>
      <c r="C181" s="345"/>
      <c r="D181" s="351"/>
      <c r="E181" s="367"/>
      <c r="F181" s="304"/>
    </row>
    <row r="182" spans="1:6" x14ac:dyDescent="0.25">
      <c r="A182" s="302"/>
      <c r="B182" s="302"/>
      <c r="C182" s="345"/>
      <c r="D182" s="351"/>
      <c r="E182" s="367"/>
      <c r="F182" s="304"/>
    </row>
    <row r="183" spans="1:6" x14ac:dyDescent="0.25">
      <c r="A183" s="302"/>
      <c r="B183" s="302"/>
      <c r="C183" s="345"/>
      <c r="D183" s="351"/>
      <c r="E183" s="367"/>
      <c r="F183" s="304"/>
    </row>
    <row r="184" spans="1:6" x14ac:dyDescent="0.25">
      <c r="A184" s="302"/>
      <c r="B184" s="302"/>
      <c r="C184" s="345"/>
      <c r="D184" s="351"/>
      <c r="E184" s="367"/>
      <c r="F184" s="304"/>
    </row>
    <row r="185" spans="1:6" x14ac:dyDescent="0.25">
      <c r="A185" s="302"/>
      <c r="B185" s="302"/>
      <c r="C185" s="345"/>
      <c r="D185" s="351"/>
      <c r="E185" s="367"/>
      <c r="F185" s="304"/>
    </row>
    <row r="186" spans="1:6" x14ac:dyDescent="0.25">
      <c r="A186" s="302"/>
      <c r="B186" s="302"/>
      <c r="C186" s="345"/>
      <c r="D186" s="351"/>
      <c r="E186" s="367"/>
      <c r="F186" s="304"/>
    </row>
    <row r="187" spans="1:6" x14ac:dyDescent="0.25">
      <c r="A187" s="302"/>
      <c r="B187" s="302"/>
      <c r="C187" s="345"/>
      <c r="D187" s="351"/>
      <c r="E187" s="367"/>
      <c r="F187" s="304"/>
    </row>
    <row r="188" spans="1:6" x14ac:dyDescent="0.25">
      <c r="A188" s="302"/>
      <c r="B188" s="302"/>
      <c r="C188" s="345"/>
      <c r="D188" s="351"/>
      <c r="E188" s="367"/>
      <c r="F188" s="304"/>
    </row>
    <row r="189" spans="1:6" x14ac:dyDescent="0.25">
      <c r="A189" s="302"/>
      <c r="B189" s="302"/>
      <c r="C189" s="345"/>
      <c r="D189" s="351"/>
      <c r="E189" s="367"/>
      <c r="F189" s="304"/>
    </row>
    <row r="190" spans="1:6" x14ac:dyDescent="0.25">
      <c r="A190" s="302"/>
      <c r="B190" s="302"/>
      <c r="C190" s="345"/>
      <c r="D190" s="351"/>
      <c r="E190" s="367"/>
      <c r="F190" s="304"/>
    </row>
    <row r="191" spans="1:6" x14ac:dyDescent="0.25">
      <c r="A191" s="302"/>
      <c r="B191" s="302"/>
      <c r="C191" s="345"/>
      <c r="D191" s="351"/>
      <c r="E191" s="367"/>
      <c r="F191" s="304"/>
    </row>
    <row r="192" spans="1:6" x14ac:dyDescent="0.25">
      <c r="A192" s="302"/>
      <c r="B192" s="302"/>
      <c r="C192" s="345"/>
      <c r="D192" s="351"/>
      <c r="E192" s="367"/>
      <c r="F192" s="304"/>
    </row>
    <row r="193" spans="1:6" x14ac:dyDescent="0.25">
      <c r="A193" s="302"/>
      <c r="B193" s="302"/>
      <c r="C193" s="345"/>
      <c r="D193" s="351"/>
      <c r="E193" s="367"/>
      <c r="F193" s="304"/>
    </row>
    <row r="194" spans="1:6" x14ac:dyDescent="0.25">
      <c r="A194" s="302"/>
      <c r="B194" s="302"/>
      <c r="C194" s="345"/>
      <c r="D194" s="351"/>
      <c r="E194" s="367"/>
      <c r="F194" s="304"/>
    </row>
    <row r="195" spans="1:6" x14ac:dyDescent="0.25">
      <c r="A195" s="302"/>
      <c r="B195" s="302"/>
      <c r="C195" s="345"/>
      <c r="D195" s="351"/>
      <c r="E195" s="367"/>
      <c r="F195" s="304"/>
    </row>
    <row r="196" spans="1:6" x14ac:dyDescent="0.25">
      <c r="A196" s="302"/>
      <c r="B196" s="302"/>
      <c r="C196" s="345"/>
      <c r="D196" s="351"/>
      <c r="E196" s="367"/>
      <c r="F196" s="304"/>
    </row>
    <row r="197" spans="1:6" x14ac:dyDescent="0.25">
      <c r="A197" s="302"/>
      <c r="B197" s="302"/>
      <c r="C197" s="345"/>
      <c r="D197" s="351"/>
      <c r="E197" s="367"/>
      <c r="F197" s="304"/>
    </row>
    <row r="198" spans="1:6" x14ac:dyDescent="0.25">
      <c r="A198" s="302"/>
      <c r="B198" s="302"/>
      <c r="C198" s="345"/>
      <c r="D198" s="351"/>
      <c r="E198" s="367"/>
      <c r="F198" s="304"/>
    </row>
    <row r="199" spans="1:6" x14ac:dyDescent="0.25">
      <c r="A199" s="302"/>
      <c r="B199" s="302"/>
      <c r="C199" s="345"/>
      <c r="D199" s="351"/>
      <c r="E199" s="367"/>
      <c r="F199" s="304"/>
    </row>
    <row r="200" spans="1:6" x14ac:dyDescent="0.25">
      <c r="A200" s="302"/>
      <c r="B200" s="302"/>
      <c r="C200" s="345"/>
      <c r="D200" s="351"/>
      <c r="E200" s="367"/>
      <c r="F200" s="304"/>
    </row>
    <row r="201" spans="1:6" x14ac:dyDescent="0.25">
      <c r="A201" s="302"/>
      <c r="B201" s="302"/>
      <c r="C201" s="345"/>
      <c r="D201" s="351"/>
      <c r="E201" s="367"/>
      <c r="F201" s="304"/>
    </row>
    <row r="202" spans="1:6" x14ac:dyDescent="0.25">
      <c r="A202" s="302"/>
      <c r="B202" s="302"/>
      <c r="C202" s="345"/>
      <c r="D202" s="351"/>
      <c r="E202" s="367"/>
      <c r="F202" s="304"/>
    </row>
    <row r="203" spans="1:6" x14ac:dyDescent="0.25">
      <c r="A203" s="302"/>
      <c r="B203" s="302"/>
      <c r="C203" s="345"/>
      <c r="D203" s="351"/>
      <c r="E203" s="367"/>
      <c r="F203" s="304"/>
    </row>
    <row r="204" spans="1:6" x14ac:dyDescent="0.25">
      <c r="A204" s="302"/>
      <c r="B204" s="302"/>
      <c r="C204" s="345"/>
      <c r="D204" s="351"/>
      <c r="E204" s="367"/>
      <c r="F204" s="304"/>
    </row>
    <row r="205" spans="1:6" x14ac:dyDescent="0.25">
      <c r="A205" s="302"/>
      <c r="B205" s="302"/>
      <c r="C205" s="345"/>
      <c r="D205" s="351"/>
      <c r="E205" s="367"/>
      <c r="F205" s="304"/>
    </row>
    <row r="206" spans="1:6" x14ac:dyDescent="0.25">
      <c r="A206" s="302"/>
      <c r="B206" s="302"/>
      <c r="C206" s="345"/>
      <c r="D206" s="351"/>
      <c r="E206" s="367"/>
      <c r="F206" s="304"/>
    </row>
    <row r="207" spans="1:6" x14ac:dyDescent="0.25">
      <c r="A207" s="302"/>
      <c r="B207" s="302"/>
      <c r="C207" s="345"/>
      <c r="D207" s="351"/>
      <c r="E207" s="367"/>
      <c r="F207" s="304"/>
    </row>
    <row r="208" spans="1:6" x14ac:dyDescent="0.25">
      <c r="A208" s="302"/>
      <c r="B208" s="302"/>
      <c r="C208" s="345"/>
      <c r="D208" s="351"/>
      <c r="E208" s="367"/>
      <c r="F208" s="304"/>
    </row>
    <row r="209" spans="1:6" x14ac:dyDescent="0.25">
      <c r="A209" s="302"/>
      <c r="B209" s="302"/>
      <c r="C209" s="345"/>
      <c r="D209" s="351"/>
      <c r="E209" s="367"/>
      <c r="F209" s="304"/>
    </row>
    <row r="210" spans="1:6" x14ac:dyDescent="0.25">
      <c r="A210" s="302"/>
      <c r="B210" s="302"/>
      <c r="C210" s="345"/>
      <c r="D210" s="351"/>
      <c r="E210" s="367"/>
      <c r="F210" s="304"/>
    </row>
    <row r="211" spans="1:6" x14ac:dyDescent="0.25">
      <c r="A211" s="302"/>
      <c r="B211" s="302"/>
      <c r="C211" s="345"/>
      <c r="D211" s="351"/>
      <c r="E211" s="367"/>
      <c r="F211" s="304"/>
    </row>
    <row r="212" spans="1:6" x14ac:dyDescent="0.25">
      <c r="A212" s="302"/>
      <c r="B212" s="302"/>
      <c r="C212" s="345"/>
      <c r="D212" s="351"/>
      <c r="E212" s="367"/>
      <c r="F212" s="304"/>
    </row>
    <row r="213" spans="1:6" x14ac:dyDescent="0.25">
      <c r="A213" s="302"/>
      <c r="B213" s="302"/>
      <c r="C213" s="345"/>
      <c r="D213" s="351"/>
      <c r="E213" s="367"/>
      <c r="F213" s="304"/>
    </row>
    <row r="214" spans="1:6" x14ac:dyDescent="0.25">
      <c r="A214" s="302"/>
      <c r="B214" s="302"/>
      <c r="C214" s="345"/>
      <c r="D214" s="351"/>
      <c r="E214" s="367"/>
      <c r="F214" s="304"/>
    </row>
    <row r="215" spans="1:6" x14ac:dyDescent="0.25">
      <c r="A215" s="302"/>
      <c r="B215" s="302"/>
      <c r="C215" s="345"/>
      <c r="D215" s="351"/>
      <c r="E215" s="367"/>
      <c r="F215" s="304"/>
    </row>
    <row r="216" spans="1:6" x14ac:dyDescent="0.25">
      <c r="A216" s="302"/>
      <c r="B216" s="302"/>
      <c r="C216" s="345"/>
      <c r="D216" s="351"/>
      <c r="E216" s="367"/>
      <c r="F216" s="304"/>
    </row>
    <row r="217" spans="1:6" x14ac:dyDescent="0.25">
      <c r="A217" s="302"/>
      <c r="B217" s="302"/>
      <c r="C217" s="345"/>
      <c r="D217" s="351"/>
      <c r="E217" s="367"/>
      <c r="F217" s="304"/>
    </row>
    <row r="218" spans="1:6" x14ac:dyDescent="0.25">
      <c r="A218" s="302"/>
      <c r="B218" s="302"/>
      <c r="C218" s="345"/>
      <c r="D218" s="351"/>
      <c r="E218" s="367"/>
      <c r="F218" s="304"/>
    </row>
    <row r="219" spans="1:6" x14ac:dyDescent="0.25">
      <c r="A219" s="302"/>
      <c r="B219" s="302"/>
      <c r="C219" s="345"/>
      <c r="D219" s="351"/>
      <c r="E219" s="367"/>
      <c r="F219" s="304"/>
    </row>
    <row r="220" spans="1:6" x14ac:dyDescent="0.25">
      <c r="A220" s="302"/>
      <c r="B220" s="302"/>
      <c r="C220" s="345"/>
      <c r="D220" s="351"/>
      <c r="E220" s="367"/>
      <c r="F220" s="304"/>
    </row>
    <row r="221" spans="1:6" x14ac:dyDescent="0.25">
      <c r="A221" s="302"/>
      <c r="B221" s="302"/>
      <c r="C221" s="345"/>
      <c r="D221" s="351"/>
      <c r="E221" s="367"/>
      <c r="F221" s="304"/>
    </row>
    <row r="222" spans="1:6" x14ac:dyDescent="0.25">
      <c r="A222" s="302"/>
      <c r="B222" s="302"/>
      <c r="C222" s="345"/>
      <c r="D222" s="351"/>
      <c r="E222" s="367"/>
      <c r="F222" s="304"/>
    </row>
    <row r="223" spans="1:6" x14ac:dyDescent="0.25">
      <c r="A223" s="302"/>
      <c r="B223" s="302"/>
      <c r="C223" s="345"/>
      <c r="D223" s="351"/>
      <c r="E223" s="367"/>
      <c r="F223" s="304"/>
    </row>
    <row r="224" spans="1:6" x14ac:dyDescent="0.25">
      <c r="A224" s="302"/>
      <c r="B224" s="302"/>
      <c r="C224" s="345"/>
      <c r="D224" s="351"/>
      <c r="E224" s="367"/>
      <c r="F224" s="304"/>
    </row>
    <row r="225" spans="1:6" x14ac:dyDescent="0.25">
      <c r="A225" s="302"/>
      <c r="B225" s="302"/>
      <c r="C225" s="345"/>
      <c r="D225" s="351"/>
      <c r="E225" s="367"/>
      <c r="F225" s="304"/>
    </row>
    <row r="226" spans="1:6" x14ac:dyDescent="0.25">
      <c r="A226" s="302"/>
      <c r="B226" s="302"/>
      <c r="C226" s="345"/>
      <c r="D226" s="351"/>
      <c r="E226" s="367"/>
      <c r="F226" s="304"/>
    </row>
    <row r="227" spans="1:6" x14ac:dyDescent="0.25">
      <c r="A227" s="302"/>
      <c r="B227" s="302"/>
      <c r="C227" s="345"/>
      <c r="D227" s="351"/>
      <c r="E227" s="367"/>
      <c r="F227" s="304"/>
    </row>
    <row r="228" spans="1:6" x14ac:dyDescent="0.25">
      <c r="A228" s="302"/>
      <c r="B228" s="302"/>
      <c r="C228" s="345"/>
      <c r="D228" s="351"/>
      <c r="E228" s="367"/>
      <c r="F228" s="304"/>
    </row>
    <row r="229" spans="1:6" x14ac:dyDescent="0.25">
      <c r="A229" s="302"/>
      <c r="B229" s="302"/>
      <c r="C229" s="345"/>
      <c r="D229" s="351"/>
      <c r="E229" s="367"/>
      <c r="F229" s="304"/>
    </row>
    <row r="230" spans="1:6" x14ac:dyDescent="0.25">
      <c r="A230" s="302"/>
      <c r="B230" s="302"/>
      <c r="C230" s="345"/>
      <c r="D230" s="351"/>
      <c r="E230" s="367"/>
      <c r="F230" s="304"/>
    </row>
    <row r="231" spans="1:6" x14ac:dyDescent="0.25">
      <c r="A231" s="302"/>
      <c r="B231" s="302"/>
      <c r="C231" s="345"/>
      <c r="D231" s="351"/>
      <c r="E231" s="367"/>
      <c r="F231" s="304"/>
    </row>
    <row r="232" spans="1:6" x14ac:dyDescent="0.25">
      <c r="A232" s="302"/>
      <c r="B232" s="302"/>
      <c r="C232" s="345"/>
      <c r="D232" s="351"/>
      <c r="E232" s="367"/>
      <c r="F232" s="304"/>
    </row>
    <row r="233" spans="1:6" x14ac:dyDescent="0.25">
      <c r="A233" s="302"/>
      <c r="B233" s="302"/>
      <c r="C233" s="345"/>
      <c r="D233" s="351"/>
      <c r="E233" s="367"/>
      <c r="F233" s="304"/>
    </row>
    <row r="234" spans="1:6" x14ac:dyDescent="0.25">
      <c r="A234" s="302"/>
      <c r="B234" s="302"/>
      <c r="C234" s="345"/>
      <c r="D234" s="351"/>
      <c r="E234" s="367"/>
      <c r="F234" s="304"/>
    </row>
    <row r="235" spans="1:6" x14ac:dyDescent="0.25">
      <c r="A235" s="302"/>
      <c r="B235" s="302"/>
      <c r="C235" s="345"/>
      <c r="D235" s="351"/>
      <c r="E235" s="367"/>
      <c r="F235" s="304"/>
    </row>
    <row r="236" spans="1:6" x14ac:dyDescent="0.25">
      <c r="A236" s="302"/>
      <c r="B236" s="302"/>
      <c r="C236" s="345"/>
      <c r="D236" s="351"/>
      <c r="E236" s="367"/>
      <c r="F236" s="304"/>
    </row>
    <row r="237" spans="1:6" x14ac:dyDescent="0.25">
      <c r="A237" s="302"/>
      <c r="B237" s="302"/>
      <c r="C237" s="345"/>
      <c r="D237" s="351"/>
      <c r="E237" s="367"/>
      <c r="F237" s="304"/>
    </row>
    <row r="238" spans="1:6" x14ac:dyDescent="0.25">
      <c r="A238" s="302"/>
      <c r="B238" s="302"/>
      <c r="C238" s="345"/>
      <c r="D238" s="351"/>
      <c r="E238" s="367"/>
      <c r="F238" s="304"/>
    </row>
    <row r="239" spans="1:6" x14ac:dyDescent="0.25">
      <c r="A239" s="302"/>
      <c r="B239" s="302"/>
      <c r="C239" s="345"/>
      <c r="D239" s="351"/>
      <c r="E239" s="367"/>
      <c r="F239" s="304"/>
    </row>
    <row r="240" spans="1:6" x14ac:dyDescent="0.25">
      <c r="A240" s="302"/>
      <c r="B240" s="302"/>
      <c r="C240" s="345"/>
      <c r="D240" s="351"/>
      <c r="E240" s="367"/>
      <c r="F240" s="304"/>
    </row>
    <row r="241" spans="1:6" x14ac:dyDescent="0.25">
      <c r="A241" s="302"/>
      <c r="B241" s="302"/>
      <c r="C241" s="345"/>
      <c r="D241" s="351"/>
      <c r="E241" s="367"/>
      <c r="F241" s="304"/>
    </row>
    <row r="242" spans="1:6" x14ac:dyDescent="0.25">
      <c r="A242" s="302"/>
      <c r="B242" s="302"/>
      <c r="C242" s="345"/>
      <c r="D242" s="351"/>
      <c r="E242" s="367"/>
      <c r="F242" s="304"/>
    </row>
    <row r="243" spans="1:6" x14ac:dyDescent="0.25">
      <c r="A243" s="302"/>
      <c r="B243" s="302"/>
      <c r="C243" s="345"/>
      <c r="D243" s="351"/>
      <c r="E243" s="367"/>
      <c r="F243" s="304"/>
    </row>
    <row r="244" spans="1:6" x14ac:dyDescent="0.25">
      <c r="A244" s="302"/>
      <c r="B244" s="302"/>
      <c r="C244" s="345"/>
      <c r="D244" s="351"/>
      <c r="E244" s="367"/>
      <c r="F244" s="304"/>
    </row>
    <row r="245" spans="1:6" x14ac:dyDescent="0.25">
      <c r="A245" s="302"/>
      <c r="B245" s="302"/>
      <c r="C245" s="345"/>
      <c r="D245" s="351"/>
      <c r="E245" s="367"/>
      <c r="F245" s="304"/>
    </row>
    <row r="246" spans="1:6" x14ac:dyDescent="0.25">
      <c r="A246" s="302"/>
      <c r="B246" s="302"/>
      <c r="C246" s="345"/>
      <c r="D246" s="351"/>
      <c r="E246" s="367"/>
      <c r="F246" s="304"/>
    </row>
    <row r="247" spans="1:6" x14ac:dyDescent="0.25">
      <c r="A247" s="302"/>
      <c r="B247" s="302"/>
      <c r="C247" s="345"/>
      <c r="D247" s="351"/>
      <c r="E247" s="367"/>
      <c r="F247" s="304"/>
    </row>
    <row r="248" spans="1:6" x14ac:dyDescent="0.25">
      <c r="A248" s="302"/>
      <c r="B248" s="302"/>
      <c r="C248" s="345"/>
      <c r="D248" s="351"/>
      <c r="E248" s="367"/>
      <c r="F248" s="304"/>
    </row>
    <row r="249" spans="1:6" x14ac:dyDescent="0.25">
      <c r="A249" s="302"/>
      <c r="B249" s="302"/>
      <c r="C249" s="345"/>
      <c r="D249" s="351"/>
      <c r="E249" s="367"/>
      <c r="F249" s="304"/>
    </row>
    <row r="250" spans="1:6" x14ac:dyDescent="0.25">
      <c r="A250" s="302"/>
      <c r="B250" s="302"/>
      <c r="C250" s="345"/>
      <c r="D250" s="351"/>
      <c r="E250" s="367"/>
      <c r="F250" s="304"/>
    </row>
    <row r="251" spans="1:6" x14ac:dyDescent="0.25">
      <c r="A251" s="302"/>
      <c r="B251" s="302"/>
      <c r="C251" s="345"/>
      <c r="D251" s="351"/>
      <c r="E251" s="367"/>
      <c r="F251" s="304"/>
    </row>
    <row r="252" spans="1:6" x14ac:dyDescent="0.25">
      <c r="A252" s="302"/>
      <c r="B252" s="302"/>
      <c r="C252" s="345"/>
      <c r="D252" s="351"/>
      <c r="E252" s="367"/>
      <c r="F252" s="304"/>
    </row>
    <row r="253" spans="1:6" x14ac:dyDescent="0.25">
      <c r="A253" s="302"/>
      <c r="B253" s="302"/>
      <c r="C253" s="345"/>
      <c r="D253" s="351"/>
      <c r="E253" s="367"/>
      <c r="F253" s="304"/>
    </row>
    <row r="254" spans="1:6" x14ac:dyDescent="0.25">
      <c r="A254" s="302"/>
      <c r="B254" s="302"/>
      <c r="C254" s="345"/>
      <c r="D254" s="351"/>
      <c r="E254" s="367"/>
      <c r="F254" s="304"/>
    </row>
    <row r="255" spans="1:6" x14ac:dyDescent="0.25">
      <c r="A255" s="302"/>
      <c r="B255" s="302"/>
      <c r="C255" s="345"/>
      <c r="D255" s="351"/>
      <c r="E255" s="367"/>
      <c r="F255" s="304"/>
    </row>
    <row r="256" spans="1:6" x14ac:dyDescent="0.25">
      <c r="A256" s="302"/>
      <c r="B256" s="302"/>
      <c r="C256" s="345"/>
      <c r="D256" s="351"/>
      <c r="E256" s="367"/>
      <c r="F256" s="304"/>
    </row>
    <row r="257" spans="1:6" x14ac:dyDescent="0.25">
      <c r="A257" s="302"/>
      <c r="B257" s="302"/>
      <c r="C257" s="345"/>
      <c r="D257" s="351"/>
      <c r="E257" s="367"/>
      <c r="F257" s="304"/>
    </row>
    <row r="258" spans="1:6" x14ac:dyDescent="0.25">
      <c r="A258" s="302"/>
      <c r="B258" s="302"/>
      <c r="C258" s="345"/>
      <c r="D258" s="351"/>
      <c r="E258" s="367"/>
      <c r="F258" s="304"/>
    </row>
    <row r="259" spans="1:6" x14ac:dyDescent="0.25">
      <c r="A259" s="302"/>
      <c r="B259" s="302"/>
      <c r="C259" s="345"/>
      <c r="D259" s="351"/>
      <c r="E259" s="367"/>
      <c r="F259" s="304"/>
    </row>
    <row r="260" spans="1:6" x14ac:dyDescent="0.25">
      <c r="A260" s="302"/>
      <c r="B260" s="302"/>
      <c r="C260" s="345"/>
      <c r="D260" s="351"/>
      <c r="E260" s="367"/>
      <c r="F260" s="304"/>
    </row>
    <row r="261" spans="1:6" x14ac:dyDescent="0.25">
      <c r="A261" s="302"/>
      <c r="B261" s="302"/>
      <c r="C261" s="345"/>
      <c r="D261" s="351"/>
      <c r="E261" s="367"/>
      <c r="F261" s="304"/>
    </row>
    <row r="262" spans="1:6" x14ac:dyDescent="0.25">
      <c r="A262" s="302"/>
      <c r="B262" s="302"/>
      <c r="C262" s="345"/>
      <c r="D262" s="351"/>
      <c r="E262" s="367"/>
      <c r="F262" s="304"/>
    </row>
    <row r="263" spans="1:6" x14ac:dyDescent="0.25">
      <c r="A263" s="302"/>
      <c r="B263" s="302"/>
      <c r="C263" s="345"/>
      <c r="D263" s="351"/>
      <c r="E263" s="367"/>
      <c r="F263" s="304"/>
    </row>
    <row r="264" spans="1:6" x14ac:dyDescent="0.25">
      <c r="A264" s="302"/>
      <c r="B264" s="302"/>
      <c r="C264" s="345"/>
      <c r="D264" s="351"/>
      <c r="E264" s="367"/>
      <c r="F264" s="304"/>
    </row>
    <row r="265" spans="1:6" x14ac:dyDescent="0.25">
      <c r="A265" s="302"/>
      <c r="B265" s="302"/>
      <c r="C265" s="345"/>
      <c r="D265" s="351"/>
      <c r="E265" s="367"/>
      <c r="F265" s="304"/>
    </row>
    <row r="266" spans="1:6" x14ac:dyDescent="0.25">
      <c r="A266" s="302"/>
      <c r="B266" s="302"/>
      <c r="C266" s="345"/>
      <c r="D266" s="351"/>
      <c r="E266" s="367"/>
      <c r="F266" s="304"/>
    </row>
    <row r="267" spans="1:6" x14ac:dyDescent="0.25">
      <c r="A267" s="302"/>
      <c r="B267" s="302"/>
      <c r="C267" s="345"/>
      <c r="D267" s="351"/>
      <c r="E267" s="367"/>
      <c r="F267" s="304"/>
    </row>
    <row r="268" spans="1:6" x14ac:dyDescent="0.25">
      <c r="A268" s="302"/>
      <c r="B268" s="302"/>
      <c r="C268" s="345"/>
      <c r="D268" s="351"/>
      <c r="E268" s="367"/>
      <c r="F268" s="304"/>
    </row>
    <row r="269" spans="1:6" x14ac:dyDescent="0.25">
      <c r="A269" s="302"/>
      <c r="B269" s="302"/>
      <c r="C269" s="345"/>
      <c r="D269" s="351"/>
      <c r="E269" s="367"/>
      <c r="F269" s="304"/>
    </row>
    <row r="270" spans="1:6" x14ac:dyDescent="0.25">
      <c r="A270" s="302"/>
      <c r="B270" s="302"/>
      <c r="C270" s="345"/>
      <c r="D270" s="351"/>
      <c r="E270" s="367"/>
      <c r="F270" s="304"/>
    </row>
    <row r="271" spans="1:6" x14ac:dyDescent="0.25">
      <c r="A271" s="302"/>
      <c r="B271" s="302"/>
      <c r="C271" s="345"/>
      <c r="D271" s="351"/>
      <c r="E271" s="367"/>
      <c r="F271" s="304"/>
    </row>
    <row r="272" spans="1:6" x14ac:dyDescent="0.25">
      <c r="A272" s="302"/>
      <c r="B272" s="302"/>
      <c r="C272" s="345"/>
      <c r="D272" s="351"/>
      <c r="E272" s="367"/>
      <c r="F272" s="304"/>
    </row>
    <row r="273" spans="1:6" x14ac:dyDescent="0.25">
      <c r="A273" s="302"/>
      <c r="B273" s="302"/>
      <c r="C273" s="345"/>
      <c r="D273" s="351"/>
      <c r="E273" s="367"/>
      <c r="F273" s="304"/>
    </row>
    <row r="274" spans="1:6" x14ac:dyDescent="0.25">
      <c r="A274" s="302"/>
      <c r="B274" s="302"/>
      <c r="C274" s="345"/>
      <c r="D274" s="351"/>
      <c r="E274" s="367"/>
      <c r="F274" s="304"/>
    </row>
    <row r="275" spans="1:6" x14ac:dyDescent="0.25">
      <c r="A275" s="302"/>
      <c r="B275" s="302"/>
      <c r="C275" s="345"/>
      <c r="D275" s="351"/>
      <c r="E275" s="367"/>
      <c r="F275" s="304"/>
    </row>
    <row r="276" spans="1:6" x14ac:dyDescent="0.25">
      <c r="A276" s="302"/>
      <c r="B276" s="302"/>
      <c r="C276" s="345"/>
      <c r="D276" s="351"/>
      <c r="E276" s="367"/>
      <c r="F276" s="304"/>
    </row>
    <row r="277" spans="1:6" x14ac:dyDescent="0.25">
      <c r="A277" s="302"/>
      <c r="B277" s="302"/>
      <c r="C277" s="345"/>
      <c r="D277" s="351"/>
      <c r="E277" s="367"/>
      <c r="F277" s="304"/>
    </row>
    <row r="278" spans="1:6" x14ac:dyDescent="0.25">
      <c r="A278" s="302"/>
      <c r="B278" s="302"/>
      <c r="C278" s="345"/>
      <c r="D278" s="351"/>
      <c r="E278" s="367"/>
      <c r="F278" s="304"/>
    </row>
    <row r="279" spans="1:6" x14ac:dyDescent="0.25">
      <c r="A279" s="302"/>
      <c r="B279" s="302"/>
      <c r="C279" s="345"/>
      <c r="D279" s="351"/>
      <c r="E279" s="367"/>
      <c r="F279" s="304"/>
    </row>
    <row r="280" spans="1:6" x14ac:dyDescent="0.25">
      <c r="A280" s="302"/>
      <c r="B280" s="302"/>
      <c r="C280" s="345"/>
      <c r="D280" s="351"/>
      <c r="E280" s="367"/>
      <c r="F280" s="304"/>
    </row>
    <row r="281" spans="1:6" x14ac:dyDescent="0.25">
      <c r="A281" s="302"/>
      <c r="B281" s="302"/>
      <c r="C281" s="345"/>
      <c r="D281" s="351"/>
      <c r="E281" s="367"/>
      <c r="F281" s="304"/>
    </row>
    <row r="282" spans="1:6" x14ac:dyDescent="0.25">
      <c r="A282" s="302"/>
      <c r="B282" s="302"/>
      <c r="C282" s="345"/>
      <c r="D282" s="351"/>
      <c r="E282" s="367"/>
      <c r="F282" s="304"/>
    </row>
    <row r="283" spans="1:6" x14ac:dyDescent="0.25">
      <c r="A283" s="302"/>
      <c r="B283" s="302"/>
      <c r="C283" s="345"/>
      <c r="D283" s="351"/>
      <c r="E283" s="367"/>
      <c r="F283" s="304"/>
    </row>
    <row r="284" spans="1:6" x14ac:dyDescent="0.25">
      <c r="A284" s="302"/>
      <c r="B284" s="302"/>
      <c r="C284" s="345"/>
      <c r="D284" s="351"/>
      <c r="E284" s="367"/>
      <c r="F284" s="304"/>
    </row>
    <row r="285" spans="1:6" x14ac:dyDescent="0.25">
      <c r="A285" s="302"/>
      <c r="B285" s="302"/>
      <c r="C285" s="345"/>
      <c r="D285" s="351"/>
      <c r="E285" s="367"/>
      <c r="F285" s="304"/>
    </row>
    <row r="286" spans="1:6" x14ac:dyDescent="0.25">
      <c r="A286" s="302"/>
      <c r="B286" s="302"/>
      <c r="C286" s="345"/>
      <c r="D286" s="351"/>
      <c r="E286" s="367"/>
      <c r="F286" s="304"/>
    </row>
    <row r="287" spans="1:6" x14ac:dyDescent="0.25">
      <c r="A287" s="302"/>
      <c r="B287" s="302"/>
      <c r="C287" s="345"/>
      <c r="D287" s="351"/>
      <c r="E287" s="367"/>
      <c r="F287" s="304"/>
    </row>
    <row r="288" spans="1:6" x14ac:dyDescent="0.25">
      <c r="A288" s="302"/>
      <c r="B288" s="302"/>
      <c r="C288" s="345"/>
      <c r="D288" s="351"/>
      <c r="E288" s="367"/>
      <c r="F288" s="304"/>
    </row>
    <row r="289" spans="1:6" x14ac:dyDescent="0.25">
      <c r="A289" s="302"/>
      <c r="B289" s="302"/>
      <c r="C289" s="345"/>
      <c r="D289" s="351"/>
      <c r="E289" s="367"/>
      <c r="F289" s="304"/>
    </row>
    <row r="290" spans="1:6" x14ac:dyDescent="0.25">
      <c r="A290" s="302"/>
      <c r="B290" s="302"/>
      <c r="C290" s="345"/>
      <c r="D290" s="351"/>
      <c r="E290" s="367"/>
      <c r="F290" s="304"/>
    </row>
    <row r="291" spans="1:6" x14ac:dyDescent="0.25">
      <c r="A291" s="302"/>
      <c r="B291" s="302"/>
      <c r="C291" s="345"/>
      <c r="D291" s="351"/>
      <c r="E291" s="367"/>
      <c r="F291" s="304"/>
    </row>
    <row r="292" spans="1:6" x14ac:dyDescent="0.25">
      <c r="A292" s="302"/>
      <c r="B292" s="302"/>
      <c r="C292" s="345"/>
      <c r="D292" s="351"/>
      <c r="E292" s="367"/>
      <c r="F292" s="304"/>
    </row>
    <row r="293" spans="1:6" x14ac:dyDescent="0.25">
      <c r="A293" s="302"/>
      <c r="B293" s="302"/>
      <c r="C293" s="345"/>
      <c r="D293" s="351"/>
      <c r="E293" s="367"/>
      <c r="F293" s="304"/>
    </row>
    <row r="294" spans="1:6" x14ac:dyDescent="0.25">
      <c r="A294" s="302"/>
      <c r="B294" s="302"/>
      <c r="C294" s="345"/>
      <c r="D294" s="351"/>
      <c r="E294" s="367"/>
      <c r="F294" s="304"/>
    </row>
    <row r="295" spans="1:6" x14ac:dyDescent="0.25">
      <c r="A295" s="302"/>
      <c r="B295" s="302"/>
      <c r="C295" s="345"/>
      <c r="D295" s="351"/>
      <c r="E295" s="367"/>
      <c r="F295" s="304"/>
    </row>
    <row r="296" spans="1:6" x14ac:dyDescent="0.25">
      <c r="A296" s="302"/>
      <c r="B296" s="302"/>
      <c r="C296" s="345"/>
      <c r="D296" s="351"/>
      <c r="E296" s="367"/>
      <c r="F296" s="304"/>
    </row>
    <row r="297" spans="1:6" x14ac:dyDescent="0.25">
      <c r="A297" s="302"/>
      <c r="B297" s="302"/>
      <c r="C297" s="345"/>
      <c r="D297" s="351"/>
      <c r="E297" s="367"/>
      <c r="F297" s="304"/>
    </row>
    <row r="298" spans="1:6" x14ac:dyDescent="0.25">
      <c r="A298" s="302"/>
      <c r="B298" s="302"/>
      <c r="C298" s="345"/>
      <c r="D298" s="351"/>
      <c r="E298" s="367"/>
      <c r="F298" s="304"/>
    </row>
    <row r="299" spans="1:6" x14ac:dyDescent="0.25">
      <c r="A299" s="302"/>
      <c r="B299" s="302"/>
      <c r="C299" s="345"/>
      <c r="D299" s="351"/>
      <c r="E299" s="367"/>
      <c r="F299" s="304"/>
    </row>
    <row r="300" spans="1:6" x14ac:dyDescent="0.25">
      <c r="A300" s="302"/>
      <c r="B300" s="302"/>
      <c r="C300" s="345"/>
      <c r="D300" s="351"/>
      <c r="E300" s="367"/>
      <c r="F300" s="304"/>
    </row>
    <row r="301" spans="1:6" x14ac:dyDescent="0.25">
      <c r="A301" s="302"/>
      <c r="B301" s="302"/>
      <c r="C301" s="345"/>
      <c r="D301" s="351"/>
      <c r="E301" s="367"/>
      <c r="F301" s="304"/>
    </row>
    <row r="302" spans="1:6" x14ac:dyDescent="0.25">
      <c r="A302" s="302"/>
      <c r="B302" s="302"/>
      <c r="C302" s="345"/>
      <c r="D302" s="351"/>
      <c r="E302" s="367"/>
      <c r="F302" s="304"/>
    </row>
    <row r="303" spans="1:6" x14ac:dyDescent="0.25">
      <c r="A303" s="302"/>
      <c r="B303" s="302"/>
      <c r="C303" s="345"/>
      <c r="D303" s="351"/>
      <c r="E303" s="367"/>
      <c r="F303" s="304"/>
    </row>
    <row r="304" spans="1:6" x14ac:dyDescent="0.25">
      <c r="A304" s="302"/>
      <c r="B304" s="302"/>
      <c r="C304" s="345"/>
      <c r="D304" s="351"/>
      <c r="E304" s="367"/>
      <c r="F304" s="304"/>
    </row>
    <row r="305" spans="1:6" x14ac:dyDescent="0.25">
      <c r="A305" s="302"/>
      <c r="B305" s="302"/>
      <c r="C305" s="302"/>
      <c r="D305" s="351"/>
      <c r="E305" s="367"/>
      <c r="F305" s="304"/>
    </row>
    <row r="306" spans="1:6" x14ac:dyDescent="0.25">
      <c r="A306" s="302"/>
      <c r="B306" s="302"/>
      <c r="C306" s="302"/>
      <c r="D306" s="351"/>
      <c r="E306" s="367"/>
      <c r="F306" s="304"/>
    </row>
    <row r="307" spans="1:6" x14ac:dyDescent="0.25">
      <c r="A307" s="302"/>
      <c r="B307" s="302"/>
      <c r="C307" s="302"/>
      <c r="D307" s="351"/>
      <c r="E307" s="367"/>
      <c r="F307" s="304"/>
    </row>
    <row r="308" spans="1:6" x14ac:dyDescent="0.25">
      <c r="A308" s="302"/>
      <c r="B308" s="302"/>
      <c r="C308" s="302"/>
      <c r="D308" s="351"/>
      <c r="E308" s="367"/>
      <c r="F308" s="304"/>
    </row>
    <row r="309" spans="1:6" x14ac:dyDescent="0.25">
      <c r="A309" s="302"/>
      <c r="B309" s="302"/>
      <c r="C309" s="302"/>
      <c r="D309" s="351"/>
      <c r="E309" s="367"/>
      <c r="F309" s="304"/>
    </row>
    <row r="310" spans="1:6" x14ac:dyDescent="0.25">
      <c r="A310" s="302"/>
      <c r="B310" s="302"/>
      <c r="C310" s="302"/>
      <c r="D310" s="351"/>
      <c r="E310" s="367"/>
      <c r="F310" s="304"/>
    </row>
    <row r="311" spans="1:6" x14ac:dyDescent="0.25">
      <c r="A311" s="302"/>
      <c r="B311" s="302"/>
      <c r="C311" s="302"/>
      <c r="D311" s="351"/>
      <c r="E311" s="367"/>
      <c r="F311" s="304"/>
    </row>
    <row r="312" spans="1:6" x14ac:dyDescent="0.25">
      <c r="A312" s="302"/>
      <c r="B312" s="302"/>
      <c r="C312" s="302"/>
      <c r="D312" s="351"/>
      <c r="E312" s="367"/>
      <c r="F312" s="304"/>
    </row>
    <row r="313" spans="1:6" x14ac:dyDescent="0.25">
      <c r="A313" s="302"/>
      <c r="B313" s="302"/>
      <c r="C313" s="302"/>
      <c r="D313" s="351"/>
      <c r="E313" s="367"/>
      <c r="F313" s="304"/>
    </row>
    <row r="314" spans="1:6" x14ac:dyDescent="0.25">
      <c r="A314" s="302"/>
      <c r="B314" s="302"/>
      <c r="C314" s="302"/>
      <c r="D314" s="351"/>
      <c r="E314" s="367"/>
      <c r="F314" s="304"/>
    </row>
    <row r="315" spans="1:6" x14ac:dyDescent="0.25">
      <c r="A315" s="302"/>
      <c r="B315" s="302"/>
      <c r="C315" s="302"/>
      <c r="D315" s="351"/>
      <c r="E315" s="367"/>
      <c r="F315" s="304"/>
    </row>
    <row r="316" spans="1:6" x14ac:dyDescent="0.25">
      <c r="A316" s="302"/>
      <c r="B316" s="302"/>
      <c r="C316" s="302"/>
      <c r="D316" s="351"/>
      <c r="E316" s="367"/>
      <c r="F316" s="304"/>
    </row>
    <row r="317" spans="1:6" x14ac:dyDescent="0.25">
      <c r="A317" s="302"/>
      <c r="B317" s="302"/>
      <c r="C317" s="302"/>
      <c r="D317" s="351"/>
      <c r="E317" s="367"/>
      <c r="F317" s="304"/>
    </row>
    <row r="318" spans="1:6" x14ac:dyDescent="0.25">
      <c r="A318" s="302"/>
      <c r="B318" s="302"/>
      <c r="C318" s="302"/>
      <c r="D318" s="351"/>
      <c r="E318" s="367"/>
      <c r="F318" s="304"/>
    </row>
    <row r="319" spans="1:6" x14ac:dyDescent="0.25">
      <c r="A319" s="302"/>
      <c r="B319" s="302"/>
      <c r="C319" s="302"/>
      <c r="D319" s="351"/>
      <c r="E319" s="367"/>
      <c r="F319" s="304"/>
    </row>
    <row r="320" spans="1:6" x14ac:dyDescent="0.25">
      <c r="A320" s="302"/>
      <c r="B320" s="302"/>
      <c r="C320" s="302"/>
      <c r="D320" s="351"/>
      <c r="E320" s="367"/>
      <c r="F320" s="304"/>
    </row>
    <row r="321" spans="1:6" x14ac:dyDescent="0.25">
      <c r="A321" s="302"/>
      <c r="B321" s="302"/>
      <c r="C321" s="302"/>
      <c r="D321" s="351"/>
      <c r="E321" s="367"/>
      <c r="F321" s="304"/>
    </row>
    <row r="322" spans="1:6" x14ac:dyDescent="0.25">
      <c r="A322" s="302"/>
      <c r="B322" s="302"/>
      <c r="C322" s="302"/>
      <c r="D322" s="351"/>
      <c r="E322" s="367"/>
      <c r="F322" s="304"/>
    </row>
    <row r="323" spans="1:6" x14ac:dyDescent="0.25">
      <c r="A323" s="302"/>
      <c r="B323" s="302"/>
      <c r="C323" s="302"/>
      <c r="D323" s="351"/>
      <c r="E323" s="367"/>
      <c r="F323" s="304"/>
    </row>
    <row r="324" spans="1:6" x14ac:dyDescent="0.25">
      <c r="A324" s="302"/>
      <c r="B324" s="302"/>
      <c r="C324" s="302"/>
      <c r="D324" s="351"/>
      <c r="E324" s="367"/>
      <c r="F324" s="304"/>
    </row>
    <row r="325" spans="1:6" x14ac:dyDescent="0.25">
      <c r="A325" s="302"/>
      <c r="B325" s="302"/>
      <c r="C325" s="302"/>
      <c r="D325" s="351"/>
      <c r="E325" s="367"/>
      <c r="F325" s="304"/>
    </row>
    <row r="326" spans="1:6" x14ac:dyDescent="0.25">
      <c r="A326" s="302"/>
      <c r="B326" s="302"/>
      <c r="C326" s="302"/>
      <c r="D326" s="351"/>
      <c r="E326" s="367"/>
      <c r="F326" s="304"/>
    </row>
    <row r="327" spans="1:6" x14ac:dyDescent="0.25">
      <c r="A327" s="302"/>
      <c r="B327" s="302"/>
      <c r="C327" s="302"/>
      <c r="D327" s="351"/>
      <c r="E327" s="367"/>
      <c r="F327" s="304"/>
    </row>
    <row r="328" spans="1:6" x14ac:dyDescent="0.25">
      <c r="A328" s="302"/>
      <c r="B328" s="302"/>
      <c r="C328" s="302"/>
      <c r="D328" s="351"/>
      <c r="E328" s="367"/>
      <c r="F328" s="304"/>
    </row>
    <row r="329" spans="1:6" x14ac:dyDescent="0.25">
      <c r="A329" s="302"/>
      <c r="B329" s="302"/>
      <c r="C329" s="302"/>
      <c r="D329" s="351"/>
      <c r="E329" s="367"/>
      <c r="F329" s="304"/>
    </row>
    <row r="330" spans="1:6" x14ac:dyDescent="0.25">
      <c r="A330" s="302"/>
      <c r="B330" s="302"/>
      <c r="C330" s="302"/>
      <c r="D330" s="351"/>
      <c r="E330" s="367"/>
      <c r="F330" s="304"/>
    </row>
    <row r="331" spans="1:6" x14ac:dyDescent="0.25">
      <c r="A331" s="302"/>
      <c r="B331" s="302"/>
      <c r="C331" s="302"/>
      <c r="D331" s="351"/>
      <c r="E331" s="367"/>
      <c r="F331" s="304"/>
    </row>
    <row r="332" spans="1:6" x14ac:dyDescent="0.25">
      <c r="A332" s="302"/>
      <c r="B332" s="302"/>
      <c r="C332" s="302"/>
      <c r="D332" s="351"/>
      <c r="E332" s="367"/>
      <c r="F332" s="304"/>
    </row>
    <row r="333" spans="1:6" x14ac:dyDescent="0.25">
      <c r="A333" s="302"/>
      <c r="B333" s="302"/>
      <c r="C333" s="302"/>
      <c r="D333" s="351"/>
      <c r="E333" s="367"/>
      <c r="F333" s="304"/>
    </row>
    <row r="334" spans="1:6" x14ac:dyDescent="0.25">
      <c r="A334" s="302"/>
      <c r="B334" s="302"/>
      <c r="C334" s="302"/>
      <c r="D334" s="351"/>
      <c r="E334" s="367"/>
      <c r="F334" s="304"/>
    </row>
    <row r="335" spans="1:6" x14ac:dyDescent="0.25">
      <c r="A335" s="302"/>
      <c r="B335" s="302"/>
      <c r="C335" s="302"/>
      <c r="D335" s="351"/>
      <c r="E335" s="367"/>
      <c r="F335" s="304"/>
    </row>
    <row r="336" spans="1:6" x14ac:dyDescent="0.25">
      <c r="A336" s="302"/>
      <c r="B336" s="302"/>
      <c r="C336" s="302"/>
      <c r="D336" s="351"/>
      <c r="E336" s="367"/>
      <c r="F336" s="304"/>
    </row>
    <row r="337" spans="1:6" x14ac:dyDescent="0.25">
      <c r="A337" s="302"/>
      <c r="B337" s="302"/>
      <c r="C337" s="302"/>
      <c r="D337" s="351"/>
      <c r="E337" s="367"/>
      <c r="F337" s="304"/>
    </row>
    <row r="338" spans="1:6" x14ac:dyDescent="0.25">
      <c r="A338" s="302"/>
      <c r="B338" s="302"/>
      <c r="C338" s="302"/>
      <c r="D338" s="351"/>
      <c r="E338" s="367"/>
      <c r="F338" s="304"/>
    </row>
    <row r="339" spans="1:6" x14ac:dyDescent="0.25">
      <c r="A339" s="302"/>
      <c r="B339" s="302"/>
      <c r="C339" s="302"/>
      <c r="D339" s="351"/>
      <c r="E339" s="367"/>
      <c r="F339" s="304"/>
    </row>
    <row r="340" spans="1:6" x14ac:dyDescent="0.25">
      <c r="A340" s="302"/>
      <c r="B340" s="302"/>
      <c r="C340" s="302"/>
      <c r="D340" s="351"/>
      <c r="E340" s="367"/>
      <c r="F340" s="304"/>
    </row>
    <row r="341" spans="1:6" x14ac:dyDescent="0.25">
      <c r="A341" s="302"/>
      <c r="B341" s="302"/>
      <c r="C341" s="302"/>
      <c r="D341" s="351"/>
      <c r="E341" s="367"/>
      <c r="F341" s="304"/>
    </row>
    <row r="342" spans="1:6" x14ac:dyDescent="0.25">
      <c r="A342" s="302"/>
      <c r="B342" s="302"/>
      <c r="C342" s="302"/>
      <c r="D342" s="351"/>
      <c r="E342" s="367"/>
      <c r="F342" s="304"/>
    </row>
    <row r="343" spans="1:6" x14ac:dyDescent="0.25">
      <c r="A343" s="302"/>
      <c r="B343" s="302"/>
      <c r="C343" s="302"/>
      <c r="D343" s="351"/>
      <c r="E343" s="367"/>
      <c r="F343" s="304"/>
    </row>
    <row r="344" spans="1:6" x14ac:dyDescent="0.25">
      <c r="A344" s="302"/>
      <c r="B344" s="302"/>
      <c r="C344" s="302"/>
      <c r="D344" s="351"/>
      <c r="E344" s="367"/>
      <c r="F344" s="304"/>
    </row>
    <row r="345" spans="1:6" x14ac:dyDescent="0.25">
      <c r="A345" s="302"/>
      <c r="B345" s="302"/>
      <c r="C345" s="302"/>
      <c r="D345" s="351"/>
      <c r="E345" s="367"/>
      <c r="F345" s="304"/>
    </row>
    <row r="346" spans="1:6" x14ac:dyDescent="0.25">
      <c r="A346" s="302"/>
      <c r="B346" s="302"/>
      <c r="C346" s="302"/>
      <c r="D346" s="351"/>
      <c r="E346" s="367"/>
      <c r="F346" s="304"/>
    </row>
    <row r="347" spans="1:6" x14ac:dyDescent="0.25">
      <c r="A347" s="302"/>
      <c r="B347" s="302"/>
      <c r="C347" s="302"/>
      <c r="D347" s="351"/>
      <c r="E347" s="367"/>
      <c r="F347" s="304"/>
    </row>
    <row r="348" spans="1:6" x14ac:dyDescent="0.25">
      <c r="A348" s="302"/>
      <c r="B348" s="302"/>
      <c r="C348" s="302"/>
      <c r="D348" s="351"/>
      <c r="E348" s="367"/>
      <c r="F348" s="304"/>
    </row>
    <row r="349" spans="1:6" x14ac:dyDescent="0.25">
      <c r="A349" s="302"/>
      <c r="B349" s="302"/>
      <c r="C349" s="302"/>
      <c r="D349" s="351"/>
      <c r="E349" s="367"/>
      <c r="F349" s="304"/>
    </row>
    <row r="350" spans="1:6" x14ac:dyDescent="0.25">
      <c r="A350" s="302"/>
      <c r="B350" s="302"/>
      <c r="C350" s="302"/>
      <c r="D350" s="351"/>
      <c r="E350" s="367"/>
      <c r="F350" s="304"/>
    </row>
    <row r="351" spans="1:6" x14ac:dyDescent="0.25">
      <c r="A351" s="302"/>
      <c r="B351" s="302"/>
      <c r="C351" s="302"/>
      <c r="D351" s="351"/>
      <c r="E351" s="367"/>
      <c r="F351" s="304"/>
    </row>
    <row r="352" spans="1:6" x14ac:dyDescent="0.25">
      <c r="A352" s="302"/>
      <c r="B352" s="302"/>
      <c r="C352" s="302"/>
      <c r="D352" s="351"/>
      <c r="E352" s="367"/>
      <c r="F352" s="304"/>
    </row>
    <row r="353" spans="1:6" x14ac:dyDescent="0.25">
      <c r="A353" s="302"/>
      <c r="B353" s="302"/>
      <c r="C353" s="302"/>
      <c r="D353" s="351"/>
      <c r="E353" s="367"/>
      <c r="F353" s="304"/>
    </row>
    <row r="354" spans="1:6" x14ac:dyDescent="0.25">
      <c r="A354" s="300"/>
      <c r="B354" s="300"/>
      <c r="C354" s="300"/>
      <c r="E354" s="368"/>
      <c r="F354" s="301"/>
    </row>
    <row r="355" spans="1:6" x14ac:dyDescent="0.25">
      <c r="A355" s="300"/>
      <c r="B355" s="300"/>
      <c r="C355" s="300"/>
      <c r="E355" s="368"/>
      <c r="F355" s="301"/>
    </row>
    <row r="356" spans="1:6" x14ac:dyDescent="0.25">
      <c r="A356" s="300"/>
      <c r="B356" s="300"/>
      <c r="C356" s="300"/>
      <c r="E356" s="368"/>
      <c r="F356" s="301"/>
    </row>
    <row r="357" spans="1:6" x14ac:dyDescent="0.25">
      <c r="A357" s="300"/>
      <c r="B357" s="300"/>
      <c r="C357" s="300"/>
      <c r="E357" s="368"/>
      <c r="F357" s="301"/>
    </row>
    <row r="358" spans="1:6" x14ac:dyDescent="0.25">
      <c r="A358" s="300"/>
      <c r="B358" s="300"/>
      <c r="C358" s="300"/>
      <c r="E358" s="368"/>
      <c r="F358" s="301"/>
    </row>
    <row r="359" spans="1:6" x14ac:dyDescent="0.25">
      <c r="A359" s="300"/>
      <c r="B359" s="300"/>
      <c r="C359" s="300"/>
      <c r="E359" s="368"/>
      <c r="F359" s="301"/>
    </row>
    <row r="360" spans="1:6" x14ac:dyDescent="0.25">
      <c r="A360" s="300"/>
      <c r="B360" s="300"/>
      <c r="C360" s="300"/>
      <c r="E360" s="368"/>
      <c r="F360" s="301"/>
    </row>
    <row r="361" spans="1:6" x14ac:dyDescent="0.25">
      <c r="A361" s="300"/>
      <c r="B361" s="300"/>
      <c r="C361" s="300"/>
      <c r="E361" s="368"/>
      <c r="F361" s="301"/>
    </row>
    <row r="362" spans="1:6" x14ac:dyDescent="0.25">
      <c r="A362" s="300"/>
      <c r="B362" s="300"/>
      <c r="C362" s="300"/>
      <c r="E362" s="368"/>
      <c r="F362" s="301"/>
    </row>
    <row r="363" spans="1:6" x14ac:dyDescent="0.25">
      <c r="A363" s="300"/>
      <c r="B363" s="300"/>
      <c r="C363" s="300"/>
      <c r="E363" s="368"/>
      <c r="F363" s="30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F320"/>
  <sheetViews>
    <sheetView topLeftCell="A22" workbookViewId="0">
      <selection activeCell="F81" sqref="F81"/>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6" x14ac:dyDescent="0.25">
      <c r="A2" s="478" t="s">
        <v>769</v>
      </c>
      <c r="B2" s="479" t="s">
        <v>1057</v>
      </c>
      <c r="C2" s="480"/>
      <c r="D2" s="389"/>
      <c r="E2" s="459"/>
      <c r="F2" s="305"/>
    </row>
    <row r="3" spans="1:6" x14ac:dyDescent="0.25">
      <c r="A3" s="306"/>
      <c r="B3" s="306"/>
      <c r="C3" s="306"/>
      <c r="D3" s="347"/>
      <c r="E3" s="398"/>
      <c r="F3" s="307"/>
    </row>
    <row r="4" spans="1:6" ht="25.5" x14ac:dyDescent="0.25">
      <c r="A4" s="308" t="s">
        <v>1058</v>
      </c>
      <c r="B4" s="460" t="s">
        <v>1059</v>
      </c>
      <c r="C4" s="460" t="s">
        <v>51</v>
      </c>
      <c r="D4" s="461" t="s">
        <v>52</v>
      </c>
      <c r="E4" s="358" t="s">
        <v>778</v>
      </c>
      <c r="F4" s="309" t="s">
        <v>779</v>
      </c>
    </row>
    <row r="5" spans="1:6" x14ac:dyDescent="0.25">
      <c r="A5" s="310"/>
      <c r="B5" s="336"/>
      <c r="C5" s="336"/>
      <c r="D5" s="390"/>
      <c r="E5" s="462"/>
      <c r="F5" s="311"/>
    </row>
    <row r="6" spans="1:6" x14ac:dyDescent="0.25">
      <c r="A6" s="308" t="s">
        <v>780</v>
      </c>
      <c r="B6" s="312" t="s">
        <v>642</v>
      </c>
      <c r="C6" s="312"/>
      <c r="D6" s="391"/>
      <c r="E6" s="463"/>
      <c r="F6" s="309"/>
    </row>
    <row r="7" spans="1:6" x14ac:dyDescent="0.25">
      <c r="A7" s="310"/>
      <c r="B7" s="306"/>
      <c r="C7" s="306"/>
      <c r="D7" s="464"/>
      <c r="E7" s="398"/>
      <c r="F7" s="313"/>
    </row>
    <row r="8" spans="1:6" ht="25.5" x14ac:dyDescent="0.25">
      <c r="A8" s="310" t="s">
        <v>781</v>
      </c>
      <c r="B8" s="306" t="s">
        <v>1060</v>
      </c>
      <c r="C8" s="337"/>
      <c r="D8" s="353"/>
      <c r="E8" s="397"/>
      <c r="F8" s="313"/>
    </row>
    <row r="9" spans="1:6" x14ac:dyDescent="0.25">
      <c r="A9" s="316"/>
      <c r="B9" s="306" t="s">
        <v>783</v>
      </c>
      <c r="C9" s="339" t="s">
        <v>779</v>
      </c>
      <c r="D9" s="422"/>
      <c r="E9" s="397"/>
      <c r="F9" s="313">
        <v>0</v>
      </c>
    </row>
    <row r="10" spans="1:6" x14ac:dyDescent="0.25">
      <c r="A10" s="423"/>
      <c r="B10" s="306"/>
      <c r="C10" s="338"/>
      <c r="D10" s="307"/>
      <c r="E10" s="398"/>
      <c r="F10" s="307"/>
    </row>
    <row r="11" spans="1:6" ht="38.25" x14ac:dyDescent="0.25">
      <c r="A11" s="310" t="s">
        <v>784</v>
      </c>
      <c r="B11" s="306" t="s">
        <v>1061</v>
      </c>
      <c r="C11" s="337" t="s">
        <v>786</v>
      </c>
      <c r="D11" s="313">
        <v>13.5</v>
      </c>
      <c r="E11" s="397"/>
      <c r="F11" s="313">
        <f>D11*E11</f>
        <v>0</v>
      </c>
    </row>
    <row r="12" spans="1:6" x14ac:dyDescent="0.25">
      <c r="A12" s="423"/>
      <c r="B12" s="306"/>
      <c r="C12" s="338"/>
      <c r="D12" s="307"/>
      <c r="E12" s="398"/>
      <c r="F12" s="307"/>
    </row>
    <row r="13" spans="1:6" x14ac:dyDescent="0.25">
      <c r="A13" s="316" t="s">
        <v>846</v>
      </c>
      <c r="B13" s="306" t="s">
        <v>1062</v>
      </c>
      <c r="C13" s="339" t="s">
        <v>69</v>
      </c>
      <c r="D13" s="313">
        <v>4</v>
      </c>
      <c r="E13" s="397"/>
      <c r="F13" s="313">
        <f>D13*E13</f>
        <v>0</v>
      </c>
    </row>
    <row r="14" spans="1:6" x14ac:dyDescent="0.25">
      <c r="A14" s="316"/>
      <c r="B14" s="315"/>
      <c r="C14" s="339"/>
      <c r="D14" s="307"/>
      <c r="E14" s="398"/>
      <c r="F14" s="307"/>
    </row>
    <row r="15" spans="1:6" ht="38.25" x14ac:dyDescent="0.25">
      <c r="A15" s="317" t="s">
        <v>848</v>
      </c>
      <c r="B15" s="306" t="s">
        <v>1063</v>
      </c>
      <c r="C15" s="339" t="s">
        <v>69</v>
      </c>
      <c r="D15" s="313">
        <v>4</v>
      </c>
      <c r="E15" s="397"/>
      <c r="F15" s="313">
        <f>D15*E15</f>
        <v>0</v>
      </c>
    </row>
    <row r="16" spans="1:6" x14ac:dyDescent="0.25">
      <c r="A16" s="316"/>
      <c r="B16" s="314"/>
      <c r="C16" s="337"/>
      <c r="D16" s="346"/>
      <c r="E16" s="397"/>
      <c r="F16" s="313"/>
    </row>
    <row r="17" spans="1:6" x14ac:dyDescent="0.25">
      <c r="A17" s="318"/>
      <c r="B17" s="319" t="s">
        <v>666</v>
      </c>
      <c r="C17" s="340"/>
      <c r="D17" s="392"/>
      <c r="E17" s="400"/>
      <c r="F17" s="320">
        <f>+ROUND(SUM(F9:F16),0)</f>
        <v>0</v>
      </c>
    </row>
    <row r="18" spans="1:6" x14ac:dyDescent="0.25">
      <c r="A18" s="321"/>
      <c r="B18" s="322"/>
      <c r="C18" s="341"/>
      <c r="D18" s="347"/>
      <c r="E18" s="399"/>
      <c r="F18" s="323"/>
    </row>
    <row r="19" spans="1:6" x14ac:dyDescent="0.25">
      <c r="A19" s="308" t="s">
        <v>787</v>
      </c>
      <c r="B19" s="312" t="s">
        <v>644</v>
      </c>
      <c r="C19" s="342"/>
      <c r="D19" s="349"/>
      <c r="E19" s="428"/>
      <c r="F19" s="324"/>
    </row>
    <row r="20" spans="1:6" x14ac:dyDescent="0.25">
      <c r="A20" s="310"/>
      <c r="B20" s="306"/>
      <c r="C20" s="338"/>
      <c r="D20" s="347"/>
      <c r="E20" s="398"/>
      <c r="F20" s="307"/>
    </row>
    <row r="21" spans="1:6" ht="51" x14ac:dyDescent="0.25">
      <c r="A21" s="317" t="s">
        <v>788</v>
      </c>
      <c r="B21" s="306" t="s">
        <v>947</v>
      </c>
      <c r="C21" s="337" t="s">
        <v>793</v>
      </c>
      <c r="D21" s="313">
        <v>5</v>
      </c>
      <c r="E21" s="397"/>
      <c r="F21" s="313">
        <f>D21*E21</f>
        <v>0</v>
      </c>
    </row>
    <row r="22" spans="1:6" x14ac:dyDescent="0.25">
      <c r="A22" s="316"/>
      <c r="B22" s="315"/>
      <c r="C22" s="339"/>
      <c r="D22" s="346"/>
      <c r="E22" s="397"/>
      <c r="F22" s="313"/>
    </row>
    <row r="23" spans="1:6" ht="38.25" x14ac:dyDescent="0.25">
      <c r="A23" s="317" t="s">
        <v>791</v>
      </c>
      <c r="B23" s="306" t="s">
        <v>1064</v>
      </c>
      <c r="C23" s="337" t="s">
        <v>793</v>
      </c>
      <c r="D23" s="422">
        <v>50</v>
      </c>
      <c r="E23" s="397"/>
      <c r="F23" s="313">
        <f>D23*E23</f>
        <v>0</v>
      </c>
    </row>
    <row r="24" spans="1:6" x14ac:dyDescent="0.25">
      <c r="A24" s="316"/>
      <c r="B24" s="315"/>
      <c r="C24" s="339"/>
      <c r="D24" s="353"/>
      <c r="E24" s="397"/>
      <c r="F24" s="313"/>
    </row>
    <row r="25" spans="1:6" ht="25.5" x14ac:dyDescent="0.25">
      <c r="A25" s="317" t="s">
        <v>794</v>
      </c>
      <c r="B25" s="326" t="s">
        <v>797</v>
      </c>
      <c r="C25" s="337" t="s">
        <v>798</v>
      </c>
      <c r="D25" s="313">
        <v>1</v>
      </c>
      <c r="E25" s="397"/>
      <c r="F25" s="313">
        <f>D25*E25</f>
        <v>0</v>
      </c>
    </row>
    <row r="26" spans="1:6" x14ac:dyDescent="0.25">
      <c r="A26" s="316"/>
      <c r="B26" s="327"/>
      <c r="C26" s="343"/>
      <c r="D26" s="346"/>
      <c r="E26" s="426"/>
      <c r="F26" s="328"/>
    </row>
    <row r="27" spans="1:6" ht="51" x14ac:dyDescent="0.25">
      <c r="A27" s="317" t="s">
        <v>796</v>
      </c>
      <c r="B27" s="306" t="s">
        <v>1065</v>
      </c>
      <c r="C27" s="337" t="s">
        <v>801</v>
      </c>
      <c r="D27" s="313">
        <v>32</v>
      </c>
      <c r="E27" s="397"/>
      <c r="F27" s="313">
        <f>D27*E27</f>
        <v>0</v>
      </c>
    </row>
    <row r="28" spans="1:6" x14ac:dyDescent="0.25">
      <c r="A28" s="316"/>
      <c r="B28" s="329"/>
      <c r="C28" s="344"/>
      <c r="D28" s="346"/>
      <c r="E28" s="426"/>
      <c r="F28" s="328"/>
    </row>
    <row r="29" spans="1:6" ht="38.25" x14ac:dyDescent="0.25">
      <c r="A29" s="325" t="s">
        <v>799</v>
      </c>
      <c r="B29" s="326" t="s">
        <v>1066</v>
      </c>
      <c r="C29" s="337" t="s">
        <v>801</v>
      </c>
      <c r="D29" s="313">
        <v>22</v>
      </c>
      <c r="E29" s="397"/>
      <c r="F29" s="313">
        <f>D29*E29</f>
        <v>0</v>
      </c>
    </row>
    <row r="30" spans="1:6" x14ac:dyDescent="0.25">
      <c r="A30" s="330"/>
      <c r="B30" s="329"/>
      <c r="C30" s="344"/>
      <c r="D30" s="346"/>
      <c r="E30" s="465"/>
      <c r="F30" s="328"/>
    </row>
    <row r="31" spans="1:6" ht="76.5" x14ac:dyDescent="0.25">
      <c r="A31" s="331" t="s">
        <v>802</v>
      </c>
      <c r="B31" s="306" t="s">
        <v>1067</v>
      </c>
      <c r="C31" s="337" t="s">
        <v>793</v>
      </c>
      <c r="D31" s="422">
        <v>8</v>
      </c>
      <c r="E31" s="397"/>
      <c r="F31" s="313">
        <f>D31*E31</f>
        <v>0</v>
      </c>
    </row>
    <row r="32" spans="1:6" x14ac:dyDescent="0.25">
      <c r="A32" s="330"/>
      <c r="B32" s="314"/>
      <c r="C32" s="337"/>
      <c r="D32" s="422"/>
      <c r="E32" s="397"/>
      <c r="F32" s="313"/>
    </row>
    <row r="33" spans="1:6" ht="76.5" x14ac:dyDescent="0.25">
      <c r="A33" s="325" t="s">
        <v>804</v>
      </c>
      <c r="B33" s="306" t="s">
        <v>1068</v>
      </c>
      <c r="C33" s="337" t="s">
        <v>793</v>
      </c>
      <c r="D33" s="422">
        <v>5</v>
      </c>
      <c r="E33" s="397"/>
      <c r="F33" s="313">
        <f>D33*E33</f>
        <v>0</v>
      </c>
    </row>
    <row r="34" spans="1:6" x14ac:dyDescent="0.25">
      <c r="A34" s="316"/>
      <c r="B34" s="314"/>
      <c r="C34" s="337"/>
      <c r="D34" s="346"/>
      <c r="E34" s="397"/>
      <c r="F34" s="313"/>
    </row>
    <row r="35" spans="1:6" ht="38.25" x14ac:dyDescent="0.25">
      <c r="A35" s="325" t="s">
        <v>806</v>
      </c>
      <c r="B35" s="306" t="s">
        <v>1069</v>
      </c>
      <c r="C35" s="337" t="s">
        <v>793</v>
      </c>
      <c r="D35" s="422">
        <v>1.2</v>
      </c>
      <c r="E35" s="397"/>
      <c r="F35" s="313">
        <f>D35*E35</f>
        <v>0</v>
      </c>
    </row>
    <row r="36" spans="1:6" x14ac:dyDescent="0.25">
      <c r="A36" s="330"/>
      <c r="B36" s="314"/>
      <c r="C36" s="337"/>
      <c r="D36" s="422"/>
      <c r="E36" s="397"/>
      <c r="F36" s="313"/>
    </row>
    <row r="37" spans="1:6" ht="38.25" x14ac:dyDescent="0.25">
      <c r="A37" s="325" t="s">
        <v>808</v>
      </c>
      <c r="B37" s="306" t="s">
        <v>1070</v>
      </c>
      <c r="C37" s="337" t="s">
        <v>793</v>
      </c>
      <c r="D37" s="422">
        <v>15</v>
      </c>
      <c r="E37" s="397"/>
      <c r="F37" s="313">
        <f>D37*E37</f>
        <v>0</v>
      </c>
    </row>
    <row r="38" spans="1:6" x14ac:dyDescent="0.25">
      <c r="A38" s="316"/>
      <c r="B38" s="314"/>
      <c r="C38" s="337"/>
      <c r="D38" s="346"/>
      <c r="E38" s="397"/>
      <c r="F38" s="313"/>
    </row>
    <row r="39" spans="1:6" ht="25.5" x14ac:dyDescent="0.25">
      <c r="A39" s="325" t="s">
        <v>953</v>
      </c>
      <c r="B39" s="306" t="s">
        <v>1071</v>
      </c>
      <c r="C39" s="337" t="s">
        <v>793</v>
      </c>
      <c r="D39" s="422">
        <v>5</v>
      </c>
      <c r="E39" s="397"/>
      <c r="F39" s="313">
        <f>D39*E39</f>
        <v>0</v>
      </c>
    </row>
    <row r="40" spans="1:6" x14ac:dyDescent="0.25">
      <c r="A40" s="330"/>
      <c r="B40" s="314"/>
      <c r="C40" s="337"/>
      <c r="D40" s="346"/>
      <c r="E40" s="397"/>
      <c r="F40" s="313"/>
    </row>
    <row r="41" spans="1:6" ht="51" x14ac:dyDescent="0.25">
      <c r="A41" s="325" t="s">
        <v>1072</v>
      </c>
      <c r="B41" s="326" t="s">
        <v>1073</v>
      </c>
      <c r="C41" s="337" t="s">
        <v>793</v>
      </c>
      <c r="D41" s="422">
        <v>32</v>
      </c>
      <c r="E41" s="397"/>
      <c r="F41" s="313">
        <f>D41*E41</f>
        <v>0</v>
      </c>
    </row>
    <row r="42" spans="1:6" x14ac:dyDescent="0.25">
      <c r="A42" s="330"/>
      <c r="B42" s="314"/>
      <c r="C42" s="337"/>
      <c r="D42" s="348"/>
      <c r="E42" s="466"/>
      <c r="F42" s="313"/>
    </row>
    <row r="43" spans="1:6" ht="51" x14ac:dyDescent="0.25">
      <c r="A43" s="325" t="s">
        <v>956</v>
      </c>
      <c r="B43" s="326" t="s">
        <v>1074</v>
      </c>
      <c r="C43" s="337" t="s">
        <v>798</v>
      </c>
      <c r="D43" s="313">
        <v>8</v>
      </c>
      <c r="E43" s="397"/>
      <c r="F43" s="313">
        <f>D43*E43</f>
        <v>0</v>
      </c>
    </row>
    <row r="44" spans="1:6" x14ac:dyDescent="0.25">
      <c r="A44" s="330"/>
      <c r="B44" s="314"/>
      <c r="C44" s="337"/>
      <c r="D44" s="348"/>
      <c r="E44" s="466"/>
      <c r="F44" s="313"/>
    </row>
    <row r="45" spans="1:6" ht="63.75" x14ac:dyDescent="0.25">
      <c r="A45" s="317" t="s">
        <v>1075</v>
      </c>
      <c r="B45" s="326" t="s">
        <v>1076</v>
      </c>
      <c r="C45" s="337" t="s">
        <v>801</v>
      </c>
      <c r="D45" s="422">
        <v>25</v>
      </c>
      <c r="E45" s="397"/>
      <c r="F45" s="313">
        <f>D45*E45</f>
        <v>0</v>
      </c>
    </row>
    <row r="46" spans="1:6" x14ac:dyDescent="0.25">
      <c r="A46" s="330"/>
      <c r="B46" s="314"/>
      <c r="C46" s="337"/>
      <c r="D46" s="348"/>
      <c r="E46" s="466"/>
      <c r="F46" s="313"/>
    </row>
    <row r="47" spans="1:6" x14ac:dyDescent="0.25">
      <c r="A47" s="333"/>
      <c r="B47" s="319" t="s">
        <v>703</v>
      </c>
      <c r="C47" s="340"/>
      <c r="D47" s="392"/>
      <c r="E47" s="400"/>
      <c r="F47" s="320">
        <f>+ROUND(SUM(F21:F46),0)</f>
        <v>0</v>
      </c>
    </row>
    <row r="48" spans="1:6" x14ac:dyDescent="0.25">
      <c r="A48" s="334"/>
      <c r="B48" s="322"/>
      <c r="C48" s="341"/>
      <c r="D48" s="481"/>
      <c r="E48" s="399"/>
      <c r="F48" s="323"/>
    </row>
    <row r="49" spans="1:6" x14ac:dyDescent="0.25">
      <c r="A49" s="424"/>
      <c r="B49" s="322"/>
      <c r="C49" s="341"/>
      <c r="D49" s="347"/>
      <c r="E49" s="399"/>
      <c r="F49" s="323"/>
    </row>
    <row r="50" spans="1:6" x14ac:dyDescent="0.25">
      <c r="A50" s="308" t="s">
        <v>811</v>
      </c>
      <c r="B50" s="312" t="s">
        <v>995</v>
      </c>
      <c r="C50" s="342"/>
      <c r="D50" s="349"/>
      <c r="E50" s="428"/>
      <c r="F50" s="324"/>
    </row>
    <row r="51" spans="1:6" x14ac:dyDescent="0.25">
      <c r="A51" s="316"/>
      <c r="B51" s="306"/>
      <c r="C51" s="338"/>
      <c r="D51" s="347"/>
      <c r="E51" s="398"/>
      <c r="F51" s="307"/>
    </row>
    <row r="52" spans="1:6" ht="89.25" x14ac:dyDescent="0.25">
      <c r="A52" s="332" t="s">
        <v>813</v>
      </c>
      <c r="B52" s="335" t="s">
        <v>1077</v>
      </c>
      <c r="C52" s="337" t="s">
        <v>793</v>
      </c>
      <c r="D52" s="422">
        <v>2.7</v>
      </c>
      <c r="E52" s="397"/>
      <c r="F52" s="313">
        <f>D52*E52</f>
        <v>0</v>
      </c>
    </row>
    <row r="53" spans="1:6" x14ac:dyDescent="0.25">
      <c r="A53" s="332"/>
      <c r="B53" s="315"/>
      <c r="C53" s="339"/>
      <c r="D53" s="451"/>
      <c r="E53" s="462"/>
      <c r="F53" s="307"/>
    </row>
    <row r="54" spans="1:6" ht="114.75" x14ac:dyDescent="0.25">
      <c r="A54" s="325" t="s">
        <v>815</v>
      </c>
      <c r="B54" s="335" t="s">
        <v>1078</v>
      </c>
      <c r="C54" s="425"/>
      <c r="D54" s="352"/>
      <c r="E54" s="398"/>
      <c r="F54" s="307"/>
    </row>
    <row r="55" spans="1:6" ht="15.75" x14ac:dyDescent="0.25">
      <c r="A55" s="330"/>
      <c r="B55" s="331" t="s">
        <v>1079</v>
      </c>
      <c r="C55" s="337" t="s">
        <v>786</v>
      </c>
      <c r="D55" s="422">
        <v>13.5</v>
      </c>
      <c r="E55" s="397"/>
      <c r="F55" s="313">
        <f>D55*E55</f>
        <v>0</v>
      </c>
    </row>
    <row r="56" spans="1:6" x14ac:dyDescent="0.25">
      <c r="A56" s="330"/>
      <c r="B56" s="314"/>
      <c r="C56" s="337"/>
      <c r="D56" s="353"/>
      <c r="E56" s="397"/>
      <c r="F56" s="313"/>
    </row>
    <row r="57" spans="1:6" ht="38.25" x14ac:dyDescent="0.25">
      <c r="A57" s="332" t="s">
        <v>817</v>
      </c>
      <c r="B57" s="335" t="s">
        <v>1080</v>
      </c>
      <c r="C57" s="337" t="s">
        <v>786</v>
      </c>
      <c r="D57" s="422">
        <v>2.5</v>
      </c>
      <c r="E57" s="397"/>
      <c r="F57" s="313">
        <f>D57*E57</f>
        <v>0</v>
      </c>
    </row>
    <row r="58" spans="1:6" x14ac:dyDescent="0.25">
      <c r="A58" s="325"/>
      <c r="B58" s="306"/>
      <c r="C58" s="338"/>
      <c r="D58" s="347"/>
      <c r="E58" s="399"/>
      <c r="F58" s="323"/>
    </row>
    <row r="59" spans="1:6" ht="38.25" x14ac:dyDescent="0.25">
      <c r="A59" s="332" t="s">
        <v>819</v>
      </c>
      <c r="B59" s="335" t="s">
        <v>1081</v>
      </c>
      <c r="C59" s="337" t="s">
        <v>181</v>
      </c>
      <c r="D59" s="422">
        <v>27</v>
      </c>
      <c r="E59" s="397"/>
      <c r="F59" s="313">
        <f>D59*E59</f>
        <v>0</v>
      </c>
    </row>
    <row r="60" spans="1:6" x14ac:dyDescent="0.25">
      <c r="A60" s="424"/>
      <c r="B60" s="331"/>
      <c r="C60" s="339"/>
      <c r="D60" s="313"/>
      <c r="E60" s="397"/>
      <c r="F60" s="313"/>
    </row>
    <row r="61" spans="1:6" ht="51" x14ac:dyDescent="0.25">
      <c r="A61" s="332" t="s">
        <v>824</v>
      </c>
      <c r="B61" s="335" t="s">
        <v>1082</v>
      </c>
      <c r="C61" s="337" t="s">
        <v>57</v>
      </c>
      <c r="D61" s="422">
        <v>4</v>
      </c>
      <c r="E61" s="397"/>
      <c r="F61" s="313">
        <f>D61*E61</f>
        <v>0</v>
      </c>
    </row>
    <row r="62" spans="1:6" x14ac:dyDescent="0.25">
      <c r="A62" s="325"/>
      <c r="B62" s="355"/>
      <c r="C62" s="338"/>
      <c r="D62" s="352"/>
      <c r="E62" s="399"/>
      <c r="F62" s="323"/>
    </row>
    <row r="63" spans="1:6" x14ac:dyDescent="0.25">
      <c r="A63" s="333"/>
      <c r="B63" s="319" t="s">
        <v>841</v>
      </c>
      <c r="C63" s="340"/>
      <c r="D63" s="392"/>
      <c r="E63" s="400"/>
      <c r="F63" s="320">
        <f>+ROUND(SUM(F52:F62),0)</f>
        <v>0</v>
      </c>
    </row>
    <row r="64" spans="1:6" x14ac:dyDescent="0.25">
      <c r="A64" s="316"/>
      <c r="B64" s="306"/>
      <c r="C64" s="338"/>
      <c r="D64" s="481"/>
      <c r="E64" s="398"/>
      <c r="F64" s="307"/>
    </row>
    <row r="65" spans="1:6" x14ac:dyDescent="0.25">
      <c r="A65" s="308" t="s">
        <v>1036</v>
      </c>
      <c r="B65" s="312" t="s">
        <v>1083</v>
      </c>
      <c r="C65" s="342"/>
      <c r="D65" s="349"/>
      <c r="E65" s="428"/>
      <c r="F65" s="324"/>
    </row>
    <row r="66" spans="1:6" x14ac:dyDescent="0.25">
      <c r="A66" s="310"/>
      <c r="B66" s="306"/>
      <c r="C66" s="338"/>
      <c r="D66" s="347"/>
      <c r="E66" s="398"/>
      <c r="F66" s="307"/>
    </row>
    <row r="67" spans="1:6" ht="15.75" x14ac:dyDescent="0.25">
      <c r="A67" s="317" t="s">
        <v>1038</v>
      </c>
      <c r="B67" s="306" t="s">
        <v>1084</v>
      </c>
      <c r="C67" s="337" t="s">
        <v>801</v>
      </c>
      <c r="D67" s="313">
        <v>25</v>
      </c>
      <c r="E67" s="397"/>
      <c r="F67" s="313">
        <f>D67*E67</f>
        <v>0</v>
      </c>
    </row>
    <row r="68" spans="1:6" x14ac:dyDescent="0.25">
      <c r="A68" s="316"/>
      <c r="B68" s="315"/>
      <c r="C68" s="339"/>
      <c r="D68" s="347"/>
      <c r="E68" s="398"/>
      <c r="F68" s="307"/>
    </row>
    <row r="69" spans="1:6" ht="25.5" x14ac:dyDescent="0.25">
      <c r="A69" s="317" t="s">
        <v>1040</v>
      </c>
      <c r="B69" s="306" t="s">
        <v>1085</v>
      </c>
      <c r="C69" s="337" t="s">
        <v>786</v>
      </c>
      <c r="D69" s="313">
        <v>13.5</v>
      </c>
      <c r="E69" s="397"/>
      <c r="F69" s="313">
        <f>D69*E69</f>
        <v>0</v>
      </c>
    </row>
    <row r="70" spans="1:6" x14ac:dyDescent="0.25">
      <c r="A70" s="316"/>
      <c r="B70" s="315"/>
      <c r="C70" s="339"/>
      <c r="D70" s="307"/>
      <c r="E70" s="398"/>
      <c r="F70" s="307"/>
    </row>
    <row r="71" spans="1:6" ht="25.5" x14ac:dyDescent="0.25">
      <c r="A71" s="317" t="s">
        <v>1086</v>
      </c>
      <c r="B71" s="306" t="s">
        <v>1087</v>
      </c>
      <c r="C71" s="337" t="s">
        <v>786</v>
      </c>
      <c r="D71" s="313">
        <v>13.5</v>
      </c>
      <c r="E71" s="397"/>
      <c r="F71" s="313">
        <f>D71*E71</f>
        <v>0</v>
      </c>
    </row>
    <row r="72" spans="1:6" x14ac:dyDescent="0.25">
      <c r="A72" s="424"/>
      <c r="B72" s="327"/>
      <c r="C72" s="343"/>
      <c r="D72" s="307"/>
      <c r="E72" s="399"/>
      <c r="F72" s="323"/>
    </row>
    <row r="73" spans="1:6" ht="25.5" x14ac:dyDescent="0.25">
      <c r="A73" s="317" t="s">
        <v>1088</v>
      </c>
      <c r="B73" s="306" t="s">
        <v>1089</v>
      </c>
      <c r="C73" s="338"/>
      <c r="D73" s="307"/>
      <c r="E73" s="398"/>
      <c r="F73" s="307"/>
    </row>
    <row r="74" spans="1:6" ht="15.75" x14ac:dyDescent="0.25">
      <c r="A74" s="317"/>
      <c r="B74" s="331" t="s">
        <v>1090</v>
      </c>
      <c r="C74" s="337" t="s">
        <v>786</v>
      </c>
      <c r="D74" s="313">
        <v>13.5</v>
      </c>
      <c r="E74" s="397"/>
      <c r="F74" s="313">
        <f>D74*E74</f>
        <v>0</v>
      </c>
    </row>
    <row r="75" spans="1:6" x14ac:dyDescent="0.25">
      <c r="A75" s="316"/>
      <c r="B75" s="315"/>
      <c r="C75" s="339"/>
      <c r="D75" s="347"/>
      <c r="E75" s="398"/>
      <c r="F75" s="307"/>
    </row>
    <row r="76" spans="1:6" x14ac:dyDescent="0.25">
      <c r="A76" s="325" t="s">
        <v>1091</v>
      </c>
      <c r="B76" s="306" t="s">
        <v>1092</v>
      </c>
      <c r="C76" s="338"/>
      <c r="D76" s="347"/>
      <c r="E76" s="398"/>
      <c r="F76" s="307"/>
    </row>
    <row r="77" spans="1:6" x14ac:dyDescent="0.25">
      <c r="A77" s="316"/>
      <c r="B77" s="306" t="s">
        <v>1093</v>
      </c>
      <c r="C77" s="315" t="s">
        <v>779</v>
      </c>
      <c r="D77" s="347"/>
      <c r="E77" s="398"/>
      <c r="F77" s="313">
        <f>ROUND(SUM(F67:F75)/10,0)</f>
        <v>0</v>
      </c>
    </row>
    <row r="78" spans="1:6" x14ac:dyDescent="0.25">
      <c r="A78" s="316"/>
      <c r="B78" s="315"/>
      <c r="C78" s="339"/>
      <c r="D78" s="347"/>
      <c r="E78" s="398"/>
      <c r="F78" s="307"/>
    </row>
    <row r="79" spans="1:6" x14ac:dyDescent="0.25">
      <c r="A79" s="333"/>
      <c r="B79" s="319" t="s">
        <v>1094</v>
      </c>
      <c r="C79" s="340"/>
      <c r="D79" s="392"/>
      <c r="E79" s="400"/>
      <c r="F79" s="320">
        <f>+ROUND(SUM(F67:F78),0)</f>
        <v>0</v>
      </c>
    </row>
    <row r="80" spans="1:6" x14ac:dyDescent="0.25">
      <c r="A80" s="302"/>
      <c r="B80" s="302"/>
      <c r="C80" s="345"/>
      <c r="D80" s="350"/>
      <c r="E80" s="401"/>
      <c r="F80" s="303"/>
    </row>
    <row r="81" spans="1:6" ht="30" x14ac:dyDescent="0.25">
      <c r="A81" s="415"/>
      <c r="B81" s="416" t="s">
        <v>1095</v>
      </c>
      <c r="C81" s="417"/>
      <c r="D81" s="418"/>
      <c r="E81" s="419"/>
      <c r="F81" s="420">
        <f>SUM(F17+F47+F63+F79)</f>
        <v>0</v>
      </c>
    </row>
    <row r="82" spans="1:6" x14ac:dyDescent="0.25">
      <c r="A82" s="302"/>
      <c r="B82" s="302"/>
      <c r="C82" s="345"/>
      <c r="D82" s="351"/>
      <c r="E82" s="430"/>
      <c r="F82" s="304"/>
    </row>
    <row r="83" spans="1:6" x14ac:dyDescent="0.25">
      <c r="A83" s="302"/>
      <c r="B83" s="302"/>
      <c r="C83" s="345"/>
      <c r="D83" s="351"/>
      <c r="E83" s="430"/>
      <c r="F83" s="304"/>
    </row>
    <row r="84" spans="1:6" x14ac:dyDescent="0.25">
      <c r="A84" s="302"/>
      <c r="B84" s="302"/>
      <c r="C84" s="345"/>
      <c r="D84" s="351"/>
      <c r="E84" s="430"/>
      <c r="F84" s="304"/>
    </row>
    <row r="85" spans="1:6" x14ac:dyDescent="0.25">
      <c r="A85" s="302"/>
      <c r="B85" s="302"/>
      <c r="C85" s="345"/>
      <c r="D85" s="351"/>
      <c r="E85" s="430"/>
      <c r="F85" s="304"/>
    </row>
    <row r="86" spans="1:6" x14ac:dyDescent="0.25">
      <c r="A86" s="302"/>
      <c r="B86" s="302"/>
      <c r="C86" s="345"/>
      <c r="D86" s="351"/>
      <c r="E86" s="430"/>
      <c r="F86" s="304"/>
    </row>
    <row r="87" spans="1:6" x14ac:dyDescent="0.25">
      <c r="A87" s="302"/>
      <c r="B87" s="302"/>
      <c r="C87" s="345"/>
      <c r="D87" s="351"/>
      <c r="E87" s="430"/>
      <c r="F87" s="304"/>
    </row>
    <row r="88" spans="1:6" x14ac:dyDescent="0.25">
      <c r="A88" s="302"/>
      <c r="B88" s="302"/>
      <c r="C88" s="345"/>
      <c r="D88" s="351"/>
      <c r="E88" s="430"/>
      <c r="F88" s="304"/>
    </row>
    <row r="89" spans="1:6" x14ac:dyDescent="0.25">
      <c r="A89" s="302"/>
      <c r="B89" s="302"/>
      <c r="C89" s="345"/>
      <c r="D89" s="351"/>
      <c r="E89" s="430"/>
      <c r="F89" s="304"/>
    </row>
    <row r="90" spans="1:6" x14ac:dyDescent="0.25">
      <c r="A90" s="302"/>
      <c r="B90" s="302"/>
      <c r="C90" s="345"/>
      <c r="D90" s="351"/>
      <c r="E90" s="430"/>
      <c r="F90" s="304"/>
    </row>
    <row r="91" spans="1:6" x14ac:dyDescent="0.25">
      <c r="A91" s="302"/>
      <c r="B91" s="302"/>
      <c r="C91" s="345"/>
      <c r="D91" s="351"/>
      <c r="E91" s="430"/>
      <c r="F91" s="304"/>
    </row>
    <row r="92" spans="1:6" x14ac:dyDescent="0.25">
      <c r="A92" s="302"/>
      <c r="B92" s="302"/>
      <c r="C92" s="345"/>
      <c r="D92" s="351"/>
      <c r="E92" s="430"/>
      <c r="F92" s="304"/>
    </row>
    <row r="93" spans="1:6" x14ac:dyDescent="0.25">
      <c r="A93" s="302"/>
      <c r="B93" s="302"/>
      <c r="C93" s="345"/>
      <c r="D93" s="351"/>
      <c r="E93" s="430"/>
      <c r="F93" s="304"/>
    </row>
    <row r="94" spans="1:6" x14ac:dyDescent="0.25">
      <c r="A94" s="302"/>
      <c r="B94" s="302"/>
      <c r="C94" s="345"/>
      <c r="D94" s="351"/>
      <c r="E94" s="430"/>
      <c r="F94" s="304"/>
    </row>
    <row r="95" spans="1:6" x14ac:dyDescent="0.25">
      <c r="A95" s="302"/>
      <c r="B95" s="302"/>
      <c r="C95" s="345"/>
      <c r="D95" s="351"/>
      <c r="E95" s="430"/>
      <c r="F95" s="304"/>
    </row>
    <row r="96" spans="1:6" x14ac:dyDescent="0.25">
      <c r="A96" s="302"/>
      <c r="B96" s="302"/>
      <c r="C96" s="345"/>
      <c r="D96" s="351"/>
      <c r="E96" s="430"/>
      <c r="F96" s="304"/>
    </row>
    <row r="97" spans="1:6" x14ac:dyDescent="0.25">
      <c r="A97" s="302"/>
      <c r="B97" s="302"/>
      <c r="C97" s="345"/>
      <c r="D97" s="351"/>
      <c r="E97" s="430"/>
      <c r="F97" s="304"/>
    </row>
    <row r="98" spans="1:6" x14ac:dyDescent="0.25">
      <c r="A98" s="302"/>
      <c r="B98" s="302"/>
      <c r="C98" s="345"/>
      <c r="D98" s="351"/>
      <c r="E98" s="430"/>
      <c r="F98" s="304"/>
    </row>
    <row r="99" spans="1:6" x14ac:dyDescent="0.25">
      <c r="A99" s="302"/>
      <c r="B99" s="302"/>
      <c r="C99" s="345"/>
      <c r="D99" s="351"/>
      <c r="E99" s="430"/>
      <c r="F99" s="304"/>
    </row>
    <row r="100" spans="1:6" x14ac:dyDescent="0.25">
      <c r="A100" s="302"/>
      <c r="B100" s="302"/>
      <c r="C100" s="345"/>
      <c r="D100" s="351"/>
      <c r="E100" s="430"/>
      <c r="F100" s="304"/>
    </row>
    <row r="101" spans="1:6" x14ac:dyDescent="0.25">
      <c r="A101" s="302"/>
      <c r="B101" s="302"/>
      <c r="C101" s="345"/>
      <c r="D101" s="351"/>
      <c r="E101" s="430"/>
      <c r="F101" s="304"/>
    </row>
    <row r="102" spans="1:6" x14ac:dyDescent="0.25">
      <c r="A102" s="302"/>
      <c r="B102" s="302"/>
      <c r="C102" s="345"/>
      <c r="D102" s="351"/>
      <c r="E102" s="430"/>
      <c r="F102" s="304"/>
    </row>
    <row r="103" spans="1:6" x14ac:dyDescent="0.25">
      <c r="A103" s="302"/>
      <c r="B103" s="302"/>
      <c r="C103" s="345"/>
      <c r="D103" s="351"/>
      <c r="E103" s="430"/>
      <c r="F103" s="304"/>
    </row>
    <row r="104" spans="1:6" x14ac:dyDescent="0.25">
      <c r="A104" s="302"/>
      <c r="B104" s="302"/>
      <c r="C104" s="345"/>
      <c r="D104" s="351"/>
      <c r="E104" s="430"/>
      <c r="F104" s="304"/>
    </row>
    <row r="105" spans="1:6" x14ac:dyDescent="0.25">
      <c r="A105" s="302"/>
      <c r="B105" s="302"/>
      <c r="C105" s="345"/>
      <c r="D105" s="351"/>
      <c r="E105" s="430"/>
      <c r="F105" s="304"/>
    </row>
    <row r="106" spans="1:6" x14ac:dyDescent="0.25">
      <c r="A106" s="302"/>
      <c r="B106" s="302"/>
      <c r="C106" s="345"/>
      <c r="D106" s="351"/>
      <c r="E106" s="430"/>
      <c r="F106" s="304"/>
    </row>
    <row r="107" spans="1:6" x14ac:dyDescent="0.25">
      <c r="A107" s="302"/>
      <c r="B107" s="302"/>
      <c r="C107" s="345"/>
      <c r="D107" s="351"/>
      <c r="E107" s="430"/>
      <c r="F107" s="304"/>
    </row>
    <row r="108" spans="1:6" x14ac:dyDescent="0.25">
      <c r="A108" s="302"/>
      <c r="B108" s="302"/>
      <c r="C108" s="345"/>
      <c r="D108" s="351"/>
      <c r="E108" s="430"/>
      <c r="F108" s="304"/>
    </row>
    <row r="109" spans="1:6" x14ac:dyDescent="0.25">
      <c r="A109" s="302"/>
      <c r="B109" s="302"/>
      <c r="C109" s="345"/>
      <c r="D109" s="351"/>
      <c r="E109" s="430"/>
      <c r="F109" s="304"/>
    </row>
    <row r="110" spans="1:6" x14ac:dyDescent="0.25">
      <c r="A110" s="302"/>
      <c r="B110" s="302"/>
      <c r="C110" s="345"/>
      <c r="D110" s="351"/>
      <c r="E110" s="430"/>
      <c r="F110" s="304"/>
    </row>
    <row r="111" spans="1:6" x14ac:dyDescent="0.25">
      <c r="A111" s="302"/>
      <c r="B111" s="302"/>
      <c r="C111" s="345"/>
      <c r="D111" s="351"/>
      <c r="E111" s="430"/>
      <c r="F111" s="304"/>
    </row>
    <row r="112" spans="1:6" x14ac:dyDescent="0.25">
      <c r="A112" s="302"/>
      <c r="B112" s="302"/>
      <c r="C112" s="345"/>
      <c r="D112" s="351"/>
      <c r="E112" s="430"/>
      <c r="F112" s="304"/>
    </row>
    <row r="113" spans="1:6" x14ac:dyDescent="0.25">
      <c r="A113" s="302"/>
      <c r="B113" s="302"/>
      <c r="C113" s="345"/>
      <c r="D113" s="351"/>
      <c r="E113" s="430"/>
      <c r="F113" s="304"/>
    </row>
    <row r="114" spans="1:6" x14ac:dyDescent="0.25">
      <c r="A114" s="302"/>
      <c r="B114" s="302"/>
      <c r="C114" s="345"/>
      <c r="D114" s="351"/>
      <c r="E114" s="430"/>
      <c r="F114" s="304"/>
    </row>
    <row r="115" spans="1:6" x14ac:dyDescent="0.25">
      <c r="A115" s="302"/>
      <c r="B115" s="302"/>
      <c r="C115" s="345"/>
      <c r="D115" s="351"/>
      <c r="E115" s="430"/>
      <c r="F115" s="304"/>
    </row>
    <row r="116" spans="1:6" x14ac:dyDescent="0.25">
      <c r="A116" s="302"/>
      <c r="B116" s="302"/>
      <c r="C116" s="345"/>
      <c r="D116" s="351"/>
      <c r="E116" s="430"/>
      <c r="F116" s="304"/>
    </row>
    <row r="117" spans="1:6" x14ac:dyDescent="0.25">
      <c r="A117" s="302"/>
      <c r="B117" s="302"/>
      <c r="C117" s="345"/>
      <c r="D117" s="351"/>
      <c r="E117" s="430"/>
      <c r="F117" s="304"/>
    </row>
    <row r="118" spans="1:6" x14ac:dyDescent="0.25">
      <c r="A118" s="302"/>
      <c r="B118" s="302"/>
      <c r="C118" s="345"/>
      <c r="D118" s="351"/>
      <c r="E118" s="430"/>
      <c r="F118" s="304"/>
    </row>
    <row r="119" spans="1:6" x14ac:dyDescent="0.25">
      <c r="A119" s="302"/>
      <c r="B119" s="302"/>
      <c r="C119" s="345"/>
      <c r="D119" s="351"/>
      <c r="E119" s="430"/>
      <c r="F119" s="304"/>
    </row>
    <row r="120" spans="1:6" x14ac:dyDescent="0.25">
      <c r="A120" s="302"/>
      <c r="B120" s="302"/>
      <c r="C120" s="345"/>
      <c r="D120" s="351"/>
      <c r="E120" s="430"/>
      <c r="F120" s="304"/>
    </row>
    <row r="121" spans="1:6" x14ac:dyDescent="0.25">
      <c r="A121" s="302"/>
      <c r="B121" s="302"/>
      <c r="C121" s="345"/>
      <c r="D121" s="351"/>
      <c r="E121" s="430"/>
      <c r="F121" s="304"/>
    </row>
    <row r="122" spans="1:6" x14ac:dyDescent="0.25">
      <c r="A122" s="302"/>
      <c r="B122" s="302"/>
      <c r="C122" s="345"/>
      <c r="D122" s="351"/>
      <c r="E122" s="430"/>
      <c r="F122" s="304"/>
    </row>
    <row r="123" spans="1:6" x14ac:dyDescent="0.25">
      <c r="A123" s="302"/>
      <c r="B123" s="302"/>
      <c r="C123" s="345"/>
      <c r="D123" s="351"/>
      <c r="E123" s="430"/>
      <c r="F123" s="304"/>
    </row>
    <row r="124" spans="1:6" x14ac:dyDescent="0.25">
      <c r="A124" s="302"/>
      <c r="B124" s="302"/>
      <c r="C124" s="345"/>
      <c r="D124" s="351"/>
      <c r="E124" s="430"/>
      <c r="F124" s="304"/>
    </row>
    <row r="125" spans="1:6" x14ac:dyDescent="0.25">
      <c r="A125" s="302"/>
      <c r="B125" s="302"/>
      <c r="C125" s="345"/>
      <c r="D125" s="351"/>
      <c r="E125" s="430"/>
      <c r="F125" s="304"/>
    </row>
    <row r="126" spans="1:6" x14ac:dyDescent="0.25">
      <c r="A126" s="302"/>
      <c r="B126" s="302"/>
      <c r="C126" s="345"/>
      <c r="D126" s="351"/>
      <c r="E126" s="430"/>
      <c r="F126" s="304"/>
    </row>
    <row r="127" spans="1:6" x14ac:dyDescent="0.25">
      <c r="A127" s="302"/>
      <c r="B127" s="302"/>
      <c r="C127" s="345"/>
      <c r="D127" s="351"/>
      <c r="E127" s="430"/>
      <c r="F127" s="304"/>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02"/>
      <c r="D262" s="351"/>
      <c r="E262" s="430"/>
      <c r="F262" s="304"/>
    </row>
    <row r="263" spans="1:6" x14ac:dyDescent="0.25">
      <c r="A263" s="302"/>
      <c r="B263" s="302"/>
      <c r="C263" s="302"/>
      <c r="D263" s="351"/>
      <c r="E263" s="430"/>
      <c r="F263" s="304"/>
    </row>
    <row r="264" spans="1:6" x14ac:dyDescent="0.25">
      <c r="A264" s="302"/>
      <c r="B264" s="302"/>
      <c r="C264" s="302"/>
      <c r="D264" s="351"/>
      <c r="E264" s="430"/>
      <c r="F264" s="304"/>
    </row>
    <row r="265" spans="1:6" x14ac:dyDescent="0.25">
      <c r="A265" s="302"/>
      <c r="B265" s="302"/>
      <c r="C265" s="302"/>
      <c r="D265" s="351"/>
      <c r="E265" s="430"/>
      <c r="F265" s="304"/>
    </row>
    <row r="266" spans="1:6" x14ac:dyDescent="0.25">
      <c r="A266" s="302"/>
      <c r="B266" s="302"/>
      <c r="C266" s="302"/>
      <c r="D266" s="351"/>
      <c r="E266" s="430"/>
      <c r="F266" s="304"/>
    </row>
    <row r="267" spans="1:6" x14ac:dyDescent="0.25">
      <c r="A267" s="302"/>
      <c r="B267" s="302"/>
      <c r="C267" s="302"/>
      <c r="D267" s="351"/>
      <c r="E267" s="430"/>
      <c r="F267" s="304"/>
    </row>
    <row r="268" spans="1:6" x14ac:dyDescent="0.25">
      <c r="A268" s="302"/>
      <c r="B268" s="302"/>
      <c r="C268" s="302"/>
      <c r="D268" s="351"/>
      <c r="E268" s="430"/>
      <c r="F268" s="304"/>
    </row>
    <row r="269" spans="1:6" x14ac:dyDescent="0.25">
      <c r="A269" s="302"/>
      <c r="B269" s="302"/>
      <c r="C269" s="302"/>
      <c r="D269" s="351"/>
      <c r="E269" s="430"/>
      <c r="F269" s="304"/>
    </row>
    <row r="270" spans="1:6" x14ac:dyDescent="0.25">
      <c r="A270" s="302"/>
      <c r="B270" s="302"/>
      <c r="C270" s="302"/>
      <c r="D270" s="351"/>
      <c r="E270" s="430"/>
      <c r="F270" s="304"/>
    </row>
    <row r="271" spans="1:6" x14ac:dyDescent="0.25">
      <c r="A271" s="302"/>
      <c r="B271" s="302"/>
      <c r="C271" s="302"/>
      <c r="D271" s="351"/>
      <c r="E271" s="430"/>
      <c r="F271" s="304"/>
    </row>
    <row r="272" spans="1:6" x14ac:dyDescent="0.25">
      <c r="A272" s="302"/>
      <c r="B272" s="302"/>
      <c r="C272" s="302"/>
      <c r="D272" s="351"/>
      <c r="E272" s="430"/>
      <c r="F272" s="304"/>
    </row>
    <row r="273" spans="1:6" x14ac:dyDescent="0.25">
      <c r="A273" s="302"/>
      <c r="B273" s="302"/>
      <c r="C273" s="302"/>
      <c r="D273" s="351"/>
      <c r="E273" s="430"/>
      <c r="F273" s="304"/>
    </row>
    <row r="274" spans="1:6" x14ac:dyDescent="0.25">
      <c r="A274" s="302"/>
      <c r="B274" s="302"/>
      <c r="C274" s="302"/>
      <c r="D274" s="351"/>
      <c r="E274" s="430"/>
      <c r="F274" s="304"/>
    </row>
    <row r="275" spans="1:6" x14ac:dyDescent="0.25">
      <c r="A275" s="302"/>
      <c r="B275" s="302"/>
      <c r="C275" s="302"/>
      <c r="D275" s="351"/>
      <c r="E275" s="430"/>
      <c r="F275" s="304"/>
    </row>
    <row r="276" spans="1:6" x14ac:dyDescent="0.25">
      <c r="A276" s="302"/>
      <c r="B276" s="302"/>
      <c r="C276" s="302"/>
      <c r="D276" s="351"/>
      <c r="E276" s="430"/>
      <c r="F276" s="304"/>
    </row>
    <row r="277" spans="1:6" x14ac:dyDescent="0.25">
      <c r="A277" s="302"/>
      <c r="B277" s="302"/>
      <c r="C277" s="302"/>
      <c r="D277" s="351"/>
      <c r="E277" s="430"/>
      <c r="F277" s="304"/>
    </row>
    <row r="278" spans="1:6" x14ac:dyDescent="0.25">
      <c r="A278" s="302"/>
      <c r="B278" s="302"/>
      <c r="C278" s="302"/>
      <c r="D278" s="351"/>
      <c r="E278" s="430"/>
      <c r="F278" s="304"/>
    </row>
    <row r="279" spans="1:6" x14ac:dyDescent="0.25">
      <c r="A279" s="302"/>
      <c r="B279" s="302"/>
      <c r="C279" s="302"/>
      <c r="D279" s="351"/>
      <c r="E279" s="430"/>
      <c r="F279" s="304"/>
    </row>
    <row r="280" spans="1:6" x14ac:dyDescent="0.25">
      <c r="A280" s="302"/>
      <c r="B280" s="302"/>
      <c r="C280" s="302"/>
      <c r="D280" s="351"/>
      <c r="E280" s="430"/>
      <c r="F280" s="304"/>
    </row>
    <row r="281" spans="1:6" x14ac:dyDescent="0.25">
      <c r="A281" s="302"/>
      <c r="B281" s="302"/>
      <c r="C281" s="302"/>
      <c r="D281" s="351"/>
      <c r="E281" s="430"/>
      <c r="F281" s="304"/>
    </row>
    <row r="282" spans="1:6" x14ac:dyDescent="0.25">
      <c r="A282" s="302"/>
      <c r="B282" s="302"/>
      <c r="C282" s="302"/>
      <c r="D282" s="351"/>
      <c r="E282" s="430"/>
      <c r="F282" s="304"/>
    </row>
    <row r="283" spans="1:6" x14ac:dyDescent="0.25">
      <c r="A283" s="302"/>
      <c r="B283" s="302"/>
      <c r="C283" s="302"/>
      <c r="D283" s="351"/>
      <c r="E283" s="430"/>
      <c r="F283" s="304"/>
    </row>
    <row r="284" spans="1:6" x14ac:dyDescent="0.25">
      <c r="A284" s="302"/>
      <c r="B284" s="302"/>
      <c r="C284" s="302"/>
      <c r="D284" s="351"/>
      <c r="E284" s="430"/>
      <c r="F284" s="304"/>
    </row>
    <row r="285" spans="1:6" x14ac:dyDescent="0.25">
      <c r="A285" s="302"/>
      <c r="B285" s="302"/>
      <c r="C285" s="302"/>
      <c r="D285" s="351"/>
      <c r="E285" s="430"/>
      <c r="F285" s="304"/>
    </row>
    <row r="286" spans="1:6" x14ac:dyDescent="0.25">
      <c r="A286" s="302"/>
      <c r="B286" s="302"/>
      <c r="C286" s="302"/>
      <c r="D286" s="351"/>
      <c r="E286" s="430"/>
      <c r="F286" s="304"/>
    </row>
    <row r="287" spans="1:6" x14ac:dyDescent="0.25">
      <c r="A287" s="302"/>
      <c r="B287" s="302"/>
      <c r="C287" s="302"/>
      <c r="D287" s="351"/>
      <c r="E287" s="430"/>
      <c r="F287" s="304"/>
    </row>
    <row r="288" spans="1:6" x14ac:dyDescent="0.25">
      <c r="A288" s="302"/>
      <c r="B288" s="302"/>
      <c r="C288" s="302"/>
      <c r="D288" s="351"/>
      <c r="E288" s="430"/>
      <c r="F288" s="304"/>
    </row>
    <row r="289" spans="1:6" x14ac:dyDescent="0.25">
      <c r="A289" s="302"/>
      <c r="B289" s="302"/>
      <c r="C289" s="302"/>
      <c r="D289" s="351"/>
      <c r="E289" s="430"/>
      <c r="F289" s="304"/>
    </row>
    <row r="290" spans="1:6" x14ac:dyDescent="0.25">
      <c r="A290" s="302"/>
      <c r="B290" s="302"/>
      <c r="C290" s="302"/>
      <c r="D290" s="351"/>
      <c r="E290" s="430"/>
      <c r="F290" s="304"/>
    </row>
    <row r="291" spans="1:6" x14ac:dyDescent="0.25">
      <c r="A291" s="302"/>
      <c r="B291" s="302"/>
      <c r="C291" s="302"/>
      <c r="D291" s="351"/>
      <c r="E291" s="430"/>
      <c r="F291" s="304"/>
    </row>
    <row r="292" spans="1:6" x14ac:dyDescent="0.25">
      <c r="A292" s="302"/>
      <c r="B292" s="302"/>
      <c r="C292" s="302"/>
      <c r="D292" s="351"/>
      <c r="E292" s="430"/>
      <c r="F292" s="304"/>
    </row>
    <row r="293" spans="1:6" x14ac:dyDescent="0.25">
      <c r="A293" s="302"/>
      <c r="B293" s="302"/>
      <c r="C293" s="302"/>
      <c r="D293" s="351"/>
      <c r="E293" s="430"/>
      <c r="F293" s="304"/>
    </row>
    <row r="294" spans="1:6" x14ac:dyDescent="0.25">
      <c r="A294" s="302"/>
      <c r="B294" s="302"/>
      <c r="C294" s="302"/>
      <c r="D294" s="351"/>
      <c r="E294" s="430"/>
      <c r="F294" s="304"/>
    </row>
    <row r="295" spans="1:6" x14ac:dyDescent="0.25">
      <c r="A295" s="302"/>
      <c r="B295" s="302"/>
      <c r="C295" s="302"/>
      <c r="D295" s="351"/>
      <c r="E295" s="430"/>
      <c r="F295" s="304"/>
    </row>
    <row r="296" spans="1:6" x14ac:dyDescent="0.25">
      <c r="A296" s="302"/>
      <c r="B296" s="302"/>
      <c r="C296" s="302"/>
      <c r="D296" s="351"/>
      <c r="E296" s="430"/>
      <c r="F296" s="304"/>
    </row>
    <row r="297" spans="1:6" x14ac:dyDescent="0.25">
      <c r="A297" s="302"/>
      <c r="B297" s="302"/>
      <c r="C297" s="302"/>
      <c r="D297" s="351"/>
      <c r="E297" s="430"/>
      <c r="F297" s="304"/>
    </row>
    <row r="298" spans="1:6" x14ac:dyDescent="0.25">
      <c r="A298" s="302"/>
      <c r="B298" s="302"/>
      <c r="C298" s="302"/>
      <c r="D298" s="351"/>
      <c r="E298" s="430"/>
      <c r="F298" s="304"/>
    </row>
    <row r="299" spans="1:6" x14ac:dyDescent="0.25">
      <c r="A299" s="302"/>
      <c r="B299" s="302"/>
      <c r="C299" s="302"/>
      <c r="D299" s="351"/>
      <c r="E299" s="430"/>
      <c r="F299" s="304"/>
    </row>
    <row r="300" spans="1:6" x14ac:dyDescent="0.25">
      <c r="A300" s="302"/>
      <c r="B300" s="302"/>
      <c r="C300" s="302"/>
      <c r="D300" s="351"/>
      <c r="E300" s="430"/>
      <c r="F300" s="304"/>
    </row>
    <row r="301" spans="1:6" x14ac:dyDescent="0.25">
      <c r="A301" s="302"/>
      <c r="B301" s="302"/>
      <c r="C301" s="302"/>
      <c r="D301" s="351"/>
      <c r="E301" s="430"/>
      <c r="F301" s="304"/>
    </row>
    <row r="302" spans="1:6" x14ac:dyDescent="0.25">
      <c r="A302" s="302"/>
      <c r="B302" s="302"/>
      <c r="C302" s="302"/>
      <c r="D302" s="351"/>
      <c r="E302" s="430"/>
      <c r="F302" s="304"/>
    </row>
    <row r="303" spans="1:6" x14ac:dyDescent="0.25">
      <c r="A303" s="302"/>
      <c r="B303" s="302"/>
      <c r="C303" s="302"/>
      <c r="D303" s="351"/>
      <c r="E303" s="430"/>
      <c r="F303" s="304"/>
    </row>
    <row r="304" spans="1:6" x14ac:dyDescent="0.25">
      <c r="A304" s="302"/>
      <c r="B304" s="302"/>
      <c r="C304" s="302"/>
      <c r="D304" s="351"/>
      <c r="E304" s="430"/>
      <c r="F304" s="304"/>
    </row>
    <row r="305" spans="1:6" x14ac:dyDescent="0.25">
      <c r="A305" s="302"/>
      <c r="B305" s="302"/>
      <c r="C305" s="302"/>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0"/>
      <c r="B311" s="300"/>
      <c r="C311" s="300"/>
      <c r="E311" s="467"/>
      <c r="F311" s="301"/>
    </row>
    <row r="312" spans="1:6" x14ac:dyDescent="0.25">
      <c r="A312" s="300"/>
      <c r="B312" s="300"/>
      <c r="C312" s="300"/>
      <c r="E312" s="467"/>
      <c r="F312" s="301"/>
    </row>
    <row r="313" spans="1:6" x14ac:dyDescent="0.25">
      <c r="A313" s="300"/>
      <c r="B313" s="300"/>
      <c r="C313" s="300"/>
      <c r="E313" s="467"/>
      <c r="F313" s="301"/>
    </row>
    <row r="314" spans="1:6" x14ac:dyDescent="0.25">
      <c r="A314" s="300"/>
      <c r="B314" s="300"/>
      <c r="C314" s="300"/>
      <c r="E314" s="467"/>
      <c r="F314" s="301"/>
    </row>
    <row r="315" spans="1:6" x14ac:dyDescent="0.25">
      <c r="A315" s="300"/>
      <c r="B315" s="300"/>
      <c r="C315" s="300"/>
      <c r="E315" s="467"/>
      <c r="F315" s="301"/>
    </row>
    <row r="316" spans="1:6" x14ac:dyDescent="0.25">
      <c r="A316" s="300"/>
      <c r="B316" s="300"/>
      <c r="C316" s="300"/>
      <c r="E316" s="467"/>
      <c r="F316" s="301"/>
    </row>
    <row r="317" spans="1:6" x14ac:dyDescent="0.25">
      <c r="A317" s="300"/>
      <c r="B317" s="300"/>
      <c r="C317" s="300"/>
      <c r="E317" s="467"/>
      <c r="F317" s="301"/>
    </row>
    <row r="318" spans="1:6" x14ac:dyDescent="0.25">
      <c r="A318" s="300"/>
      <c r="B318" s="300"/>
      <c r="C318" s="300"/>
      <c r="E318" s="467"/>
      <c r="F318" s="301"/>
    </row>
    <row r="319" spans="1:6" x14ac:dyDescent="0.25">
      <c r="A319" s="300"/>
      <c r="B319" s="300"/>
      <c r="C319" s="300"/>
      <c r="E319" s="467"/>
      <c r="F319" s="301"/>
    </row>
    <row r="320" spans="1:6" x14ac:dyDescent="0.25">
      <c r="A320" s="300"/>
      <c r="B320" s="300"/>
      <c r="C320" s="300"/>
      <c r="E320" s="467"/>
      <c r="F320" s="30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K785"/>
  <sheetViews>
    <sheetView topLeftCell="A750" workbookViewId="0">
      <selection activeCell="F760" sqref="F760"/>
    </sheetView>
  </sheetViews>
  <sheetFormatPr defaultRowHeight="15" x14ac:dyDescent="0.25"/>
  <cols>
    <col min="1" max="1" width="13.42578125" style="24" customWidth="1"/>
    <col min="2" max="2" width="51.85546875" style="25" customWidth="1"/>
    <col min="3" max="3" width="6.140625" style="26" customWidth="1"/>
    <col min="4" max="4" width="8" style="27" customWidth="1"/>
    <col min="5" max="5" width="12" style="20" customWidth="1"/>
    <col min="6" max="6" width="12.5703125" style="21" customWidth="1"/>
    <col min="9" max="9" width="9.140625" style="549"/>
  </cols>
  <sheetData>
    <row r="2" spans="1:6" x14ac:dyDescent="0.25">
      <c r="A2" s="16"/>
      <c r="B2" s="17"/>
      <c r="C2" s="18"/>
      <c r="D2" s="19"/>
    </row>
    <row r="3" spans="1:6" ht="18" x14ac:dyDescent="0.25">
      <c r="A3" s="581" t="s">
        <v>12</v>
      </c>
      <c r="B3" s="581"/>
      <c r="C3" s="581"/>
      <c r="D3" s="581"/>
      <c r="E3" s="22"/>
      <c r="F3" s="23"/>
    </row>
    <row r="5" spans="1:6" x14ac:dyDescent="0.25">
      <c r="A5" s="16"/>
      <c r="B5" s="17"/>
      <c r="C5" s="18"/>
      <c r="D5" s="19"/>
    </row>
    <row r="6" spans="1:6" ht="18" x14ac:dyDescent="0.25">
      <c r="A6" s="581" t="s">
        <v>13</v>
      </c>
      <c r="B6" s="581"/>
      <c r="C6" s="581"/>
      <c r="D6" s="581"/>
      <c r="E6" s="22"/>
      <c r="F6" s="23"/>
    </row>
    <row r="7" spans="1:6" ht="18" x14ac:dyDescent="0.25">
      <c r="A7" s="28"/>
      <c r="B7" s="28"/>
      <c r="C7" s="28"/>
      <c r="D7" s="28"/>
      <c r="E7" s="22"/>
      <c r="F7" s="23"/>
    </row>
    <row r="8" spans="1:6" x14ac:dyDescent="0.25">
      <c r="A8" s="29" t="s">
        <v>14</v>
      </c>
      <c r="B8" s="582" t="s">
        <v>15</v>
      </c>
      <c r="C8" s="582"/>
      <c r="D8" s="582"/>
      <c r="E8" s="30"/>
      <c r="F8" s="37"/>
    </row>
    <row r="9" spans="1:6" x14ac:dyDescent="0.25">
      <c r="A9" s="29"/>
      <c r="B9" s="32"/>
      <c r="C9" s="33"/>
      <c r="D9" s="34"/>
      <c r="E9" s="30"/>
      <c r="F9" s="35"/>
    </row>
    <row r="10" spans="1:6" x14ac:dyDescent="0.25">
      <c r="A10" s="29" t="s">
        <v>16</v>
      </c>
      <c r="B10" s="36" t="s">
        <v>17</v>
      </c>
      <c r="C10" s="33"/>
      <c r="D10" s="34"/>
      <c r="E10" s="30"/>
      <c r="F10" s="37">
        <f>F79</f>
        <v>0</v>
      </c>
    </row>
    <row r="11" spans="1:6" x14ac:dyDescent="0.25">
      <c r="A11" s="38"/>
      <c r="B11" s="39"/>
      <c r="C11" s="40"/>
      <c r="D11" s="41"/>
      <c r="E11" s="42"/>
      <c r="F11" s="43"/>
    </row>
    <row r="12" spans="1:6" x14ac:dyDescent="0.25">
      <c r="A12" s="29" t="s">
        <v>18</v>
      </c>
      <c r="B12" s="36" t="s">
        <v>19</v>
      </c>
      <c r="C12" s="33"/>
      <c r="D12" s="34"/>
      <c r="E12" s="30"/>
      <c r="F12" s="37">
        <f>F114</f>
        <v>0</v>
      </c>
    </row>
    <row r="13" spans="1:6" x14ac:dyDescent="0.25">
      <c r="A13" s="29"/>
      <c r="B13" s="44"/>
      <c r="C13" s="45"/>
      <c r="D13" s="46"/>
      <c r="E13" s="30"/>
      <c r="F13" s="37"/>
    </row>
    <row r="14" spans="1:6" x14ac:dyDescent="0.25">
      <c r="A14" s="29" t="s">
        <v>14</v>
      </c>
      <c r="B14" s="36" t="s">
        <v>20</v>
      </c>
      <c r="C14" s="33"/>
      <c r="D14" s="34"/>
      <c r="E14" s="30"/>
      <c r="F14" s="37">
        <f>SUM(F116:F126)</f>
        <v>0</v>
      </c>
    </row>
    <row r="15" spans="1:6" x14ac:dyDescent="0.25">
      <c r="A15" s="29"/>
      <c r="B15" s="44"/>
      <c r="C15" s="45"/>
      <c r="D15" s="46"/>
      <c r="E15" s="30"/>
      <c r="F15" s="37"/>
    </row>
    <row r="16" spans="1:6" x14ac:dyDescent="0.25">
      <c r="A16" s="29" t="s">
        <v>21</v>
      </c>
      <c r="B16" s="582" t="s">
        <v>22</v>
      </c>
      <c r="C16" s="582"/>
      <c r="D16" s="582"/>
      <c r="E16" s="30"/>
      <c r="F16" s="37">
        <f>F175</f>
        <v>0</v>
      </c>
    </row>
    <row r="17" spans="1:6" x14ac:dyDescent="0.25">
      <c r="A17" s="47"/>
      <c r="B17" s="48"/>
      <c r="C17" s="49"/>
      <c r="D17" s="50"/>
      <c r="E17" s="51"/>
      <c r="F17" s="37"/>
    </row>
    <row r="18" spans="1:6" x14ac:dyDescent="0.25">
      <c r="A18" s="29" t="s">
        <v>23</v>
      </c>
      <c r="B18" s="582" t="s">
        <v>24</v>
      </c>
      <c r="C18" s="582"/>
      <c r="D18" s="582"/>
      <c r="E18" s="582"/>
      <c r="F18" s="37">
        <f>F235</f>
        <v>0</v>
      </c>
    </row>
    <row r="19" spans="1:6" x14ac:dyDescent="0.25">
      <c r="A19" s="29"/>
      <c r="B19" s="32"/>
      <c r="C19" s="33"/>
      <c r="D19" s="34"/>
      <c r="E19" s="30"/>
      <c r="F19" s="37"/>
    </row>
    <row r="20" spans="1:6" x14ac:dyDescent="0.25">
      <c r="A20" s="29" t="s">
        <v>25</v>
      </c>
      <c r="B20" s="583" t="s">
        <v>26</v>
      </c>
      <c r="C20" s="583"/>
      <c r="D20" s="583"/>
      <c r="E20" s="30"/>
      <c r="F20" s="37">
        <f>F304</f>
        <v>0</v>
      </c>
    </row>
    <row r="21" spans="1:6" x14ac:dyDescent="0.25">
      <c r="A21" s="29"/>
      <c r="B21" s="52"/>
      <c r="C21" s="52"/>
      <c r="D21" s="52"/>
      <c r="E21" s="30"/>
      <c r="F21" s="37"/>
    </row>
    <row r="22" spans="1:6" x14ac:dyDescent="0.25">
      <c r="A22" s="29" t="s">
        <v>27</v>
      </c>
      <c r="B22" s="583" t="s">
        <v>28</v>
      </c>
      <c r="C22" s="583"/>
      <c r="D22" s="583"/>
      <c r="E22" s="30"/>
      <c r="F22" s="37">
        <f>F320</f>
        <v>0</v>
      </c>
    </row>
    <row r="23" spans="1:6" x14ac:dyDescent="0.25">
      <c r="A23" s="29"/>
      <c r="B23" s="52"/>
      <c r="C23" s="52"/>
      <c r="D23" s="52"/>
      <c r="E23" s="30"/>
      <c r="F23" s="37"/>
    </row>
    <row r="24" spans="1:6" x14ac:dyDescent="0.25">
      <c r="A24" s="29" t="s">
        <v>29</v>
      </c>
      <c r="B24" s="583" t="s">
        <v>30</v>
      </c>
      <c r="C24" s="583"/>
      <c r="D24" s="583"/>
      <c r="E24" s="30"/>
      <c r="F24" s="37">
        <f>F413</f>
        <v>0</v>
      </c>
    </row>
    <row r="25" spans="1:6" x14ac:dyDescent="0.25">
      <c r="A25" s="29"/>
      <c r="B25" s="52"/>
      <c r="C25" s="52"/>
      <c r="D25" s="52"/>
      <c r="E25" s="30"/>
      <c r="F25" s="37"/>
    </row>
    <row r="26" spans="1:6" x14ac:dyDescent="0.25">
      <c r="A26" s="29" t="s">
        <v>31</v>
      </c>
      <c r="B26" s="583" t="s">
        <v>32</v>
      </c>
      <c r="C26" s="583"/>
      <c r="D26" s="583"/>
      <c r="E26" s="30"/>
      <c r="F26" s="37">
        <f>F494</f>
        <v>0</v>
      </c>
    </row>
    <row r="27" spans="1:6" x14ac:dyDescent="0.25">
      <c r="A27" s="29"/>
      <c r="B27" s="52"/>
      <c r="C27" s="52"/>
      <c r="D27" s="52"/>
      <c r="E27" s="30"/>
      <c r="F27" s="37"/>
    </row>
    <row r="28" spans="1:6" x14ac:dyDescent="0.25">
      <c r="A28" s="29" t="s">
        <v>33</v>
      </c>
      <c r="B28" s="583" t="s">
        <v>34</v>
      </c>
      <c r="C28" s="583"/>
      <c r="D28" s="583"/>
      <c r="E28" s="30"/>
      <c r="F28" s="37">
        <f>F561</f>
        <v>0</v>
      </c>
    </row>
    <row r="29" spans="1:6" x14ac:dyDescent="0.25">
      <c r="A29" s="29"/>
      <c r="B29" s="52"/>
      <c r="C29" s="52"/>
      <c r="D29" s="52"/>
      <c r="E29" s="30"/>
      <c r="F29" s="37"/>
    </row>
    <row r="30" spans="1:6" x14ac:dyDescent="0.25">
      <c r="A30" s="29" t="s">
        <v>35</v>
      </c>
      <c r="B30" s="52" t="s">
        <v>36</v>
      </c>
      <c r="C30" s="33"/>
      <c r="D30" s="34"/>
      <c r="E30" s="30"/>
      <c r="F30" s="37">
        <f>F715</f>
        <v>0</v>
      </c>
    </row>
    <row r="31" spans="1:6" x14ac:dyDescent="0.25">
      <c r="A31" s="29"/>
      <c r="B31" s="52"/>
      <c r="C31" s="33"/>
      <c r="D31" s="34"/>
      <c r="E31" s="30"/>
      <c r="F31" s="37"/>
    </row>
    <row r="32" spans="1:6" x14ac:dyDescent="0.25">
      <c r="A32" s="29" t="s">
        <v>37</v>
      </c>
      <c r="B32" s="52" t="s">
        <v>38</v>
      </c>
      <c r="C32" s="33"/>
      <c r="D32" s="34"/>
      <c r="E32" s="30"/>
      <c r="F32" s="37">
        <f>F755</f>
        <v>0</v>
      </c>
    </row>
    <row r="33" spans="1:6" x14ac:dyDescent="0.25">
      <c r="A33" s="29"/>
      <c r="B33" s="52"/>
      <c r="C33" s="33"/>
      <c r="D33" s="34"/>
      <c r="E33" s="30"/>
      <c r="F33" s="37"/>
    </row>
    <row r="34" spans="1:6" x14ac:dyDescent="0.25">
      <c r="A34" s="29" t="s">
        <v>39</v>
      </c>
      <c r="B34" s="52" t="s">
        <v>40</v>
      </c>
      <c r="C34" s="33"/>
      <c r="D34" s="34"/>
      <c r="E34" s="30"/>
      <c r="F34" s="37">
        <f>F773</f>
        <v>0</v>
      </c>
    </row>
    <row r="35" spans="1:6" x14ac:dyDescent="0.25">
      <c r="A35" s="29"/>
      <c r="B35" s="52"/>
      <c r="C35" s="33"/>
      <c r="D35" s="34"/>
      <c r="E35" s="30"/>
      <c r="F35" s="37"/>
    </row>
    <row r="36" spans="1:6" x14ac:dyDescent="0.25">
      <c r="A36" s="29" t="s">
        <v>41</v>
      </c>
      <c r="B36" s="52" t="s">
        <v>42</v>
      </c>
      <c r="C36" s="33"/>
      <c r="D36" s="34"/>
      <c r="E36" s="30"/>
      <c r="F36" s="37">
        <f>F779</f>
        <v>0</v>
      </c>
    </row>
    <row r="37" spans="1:6" ht="15.75" thickBot="1" x14ac:dyDescent="0.3">
      <c r="A37" s="29"/>
      <c r="B37" s="52"/>
      <c r="C37" s="33"/>
      <c r="D37" s="34"/>
      <c r="E37" s="30"/>
      <c r="F37" s="37"/>
    </row>
    <row r="38" spans="1:6" ht="15.75" thickTop="1" x14ac:dyDescent="0.25">
      <c r="A38" s="53"/>
      <c r="B38" s="575" t="s">
        <v>43</v>
      </c>
      <c r="C38" s="575"/>
      <c r="D38" s="575"/>
      <c r="E38" s="54"/>
      <c r="F38" s="55">
        <f>SUM(F10:F36)</f>
        <v>0</v>
      </c>
    </row>
    <row r="39" spans="1:6" x14ac:dyDescent="0.25">
      <c r="A39" s="29"/>
      <c r="B39" s="52"/>
      <c r="C39" s="33"/>
      <c r="D39" s="34"/>
      <c r="E39" s="30"/>
      <c r="F39" s="35"/>
    </row>
    <row r="40" spans="1:6" x14ac:dyDescent="0.25">
      <c r="A40" s="29"/>
      <c r="B40" s="580" t="s">
        <v>44</v>
      </c>
      <c r="C40" s="580"/>
      <c r="D40" s="580"/>
      <c r="E40" s="30"/>
      <c r="F40" s="37">
        <f>F38*0.22</f>
        <v>0</v>
      </c>
    </row>
    <row r="41" spans="1:6" ht="15.75" thickBot="1" x14ac:dyDescent="0.3">
      <c r="A41" s="29"/>
      <c r="B41" s="52"/>
      <c r="C41" s="33"/>
      <c r="D41" s="34"/>
      <c r="E41" s="30"/>
      <c r="F41" s="35"/>
    </row>
    <row r="42" spans="1:6" ht="15.75" thickTop="1" x14ac:dyDescent="0.25">
      <c r="A42" s="53"/>
      <c r="B42" s="575" t="s">
        <v>45</v>
      </c>
      <c r="C42" s="575"/>
      <c r="D42" s="575"/>
      <c r="E42" s="54"/>
      <c r="F42" s="56">
        <f>SUM(F38:F40)</f>
        <v>0</v>
      </c>
    </row>
    <row r="43" spans="1:6" x14ac:dyDescent="0.25">
      <c r="A43" s="29"/>
      <c r="B43" s="57"/>
      <c r="C43" s="33"/>
      <c r="D43" s="34"/>
      <c r="E43" s="30"/>
      <c r="F43" s="35"/>
    </row>
    <row r="44" spans="1:6" x14ac:dyDescent="0.25">
      <c r="A44" s="38" t="s">
        <v>46</v>
      </c>
      <c r="B44" s="58"/>
      <c r="C44" s="576" t="s">
        <v>47</v>
      </c>
      <c r="D44" s="576"/>
      <c r="E44" s="576"/>
      <c r="F44" s="576"/>
    </row>
    <row r="45" spans="1:6" x14ac:dyDescent="0.25">
      <c r="A45" s="38"/>
      <c r="B45" s="59"/>
      <c r="C45" s="576" t="s">
        <v>48</v>
      </c>
      <c r="D45" s="576"/>
      <c r="E45" s="576"/>
      <c r="F45" s="576"/>
    </row>
    <row r="46" spans="1:6" ht="18" x14ac:dyDescent="0.25">
      <c r="A46" s="28"/>
      <c r="B46" s="60"/>
      <c r="C46" s="61"/>
      <c r="D46" s="62"/>
      <c r="E46" s="22"/>
      <c r="F46" s="23"/>
    </row>
    <row r="47" spans="1:6" x14ac:dyDescent="0.25">
      <c r="A47" s="63" t="s">
        <v>49</v>
      </c>
      <c r="B47" s="63" t="s">
        <v>50</v>
      </c>
      <c r="C47" s="64" t="s">
        <v>51</v>
      </c>
      <c r="D47" s="65" t="s">
        <v>52</v>
      </c>
      <c r="E47" s="66" t="s">
        <v>53</v>
      </c>
      <c r="F47" s="66" t="s">
        <v>54</v>
      </c>
    </row>
    <row r="48" spans="1:6" x14ac:dyDescent="0.25">
      <c r="A48" s="67"/>
      <c r="B48" s="59"/>
      <c r="C48" s="49"/>
      <c r="D48" s="50"/>
      <c r="E48" s="30"/>
      <c r="F48" s="35"/>
    </row>
    <row r="49" spans="1:6" x14ac:dyDescent="0.25">
      <c r="A49" s="29" t="s">
        <v>14</v>
      </c>
      <c r="B49" s="32" t="s">
        <v>15</v>
      </c>
      <c r="C49" s="33"/>
      <c r="D49" s="34"/>
      <c r="E49" s="30"/>
      <c r="F49" s="35"/>
    </row>
    <row r="50" spans="1:6" x14ac:dyDescent="0.25">
      <c r="A50" s="29"/>
      <c r="B50" s="44"/>
      <c r="C50" s="45"/>
      <c r="D50" s="46"/>
      <c r="E50" s="30"/>
      <c r="F50" s="35"/>
    </row>
    <row r="51" spans="1:6" x14ac:dyDescent="0.25">
      <c r="A51" s="29" t="s">
        <v>16</v>
      </c>
      <c r="B51" s="36" t="s">
        <v>17</v>
      </c>
      <c r="C51" s="33"/>
      <c r="D51" s="34"/>
      <c r="E51" s="30"/>
      <c r="F51" s="35"/>
    </row>
    <row r="52" spans="1:6" x14ac:dyDescent="0.25">
      <c r="A52" s="29"/>
      <c r="B52" s="44"/>
      <c r="C52" s="45"/>
      <c r="D52" s="46"/>
      <c r="E52" s="30"/>
      <c r="F52" s="35"/>
    </row>
    <row r="53" spans="1:6" ht="57" x14ac:dyDescent="0.25">
      <c r="A53" s="68" t="s">
        <v>55</v>
      </c>
      <c r="B53" s="69" t="s">
        <v>56</v>
      </c>
      <c r="C53" s="40" t="s">
        <v>57</v>
      </c>
      <c r="D53" s="41">
        <v>12</v>
      </c>
      <c r="E53" s="70"/>
      <c r="F53" s="20">
        <f>D53*E53</f>
        <v>0</v>
      </c>
    </row>
    <row r="54" spans="1:6" x14ac:dyDescent="0.25">
      <c r="A54" s="68"/>
      <c r="B54" s="39"/>
      <c r="C54" s="40"/>
      <c r="D54" s="41"/>
      <c r="E54" s="70"/>
      <c r="F54" s="20"/>
    </row>
    <row r="55" spans="1:6" ht="71.25" x14ac:dyDescent="0.25">
      <c r="A55" s="68" t="s">
        <v>58</v>
      </c>
      <c r="B55" s="69" t="s">
        <v>59</v>
      </c>
      <c r="C55" s="40" t="s">
        <v>57</v>
      </c>
      <c r="D55" s="41">
        <v>48</v>
      </c>
      <c r="E55" s="70"/>
      <c r="F55" s="20">
        <f t="shared" ref="F55" si="0">D55*E55</f>
        <v>0</v>
      </c>
    </row>
    <row r="56" spans="1:6" x14ac:dyDescent="0.25">
      <c r="A56" s="68"/>
      <c r="B56" s="39"/>
      <c r="C56" s="40"/>
      <c r="D56" s="41"/>
      <c r="E56" s="70"/>
      <c r="F56" s="20"/>
    </row>
    <row r="57" spans="1:6" ht="57" x14ac:dyDescent="0.25">
      <c r="A57" s="68" t="s">
        <v>60</v>
      </c>
      <c r="B57" s="69" t="s">
        <v>61</v>
      </c>
      <c r="C57" s="40" t="s">
        <v>57</v>
      </c>
      <c r="D57" s="41">
        <v>19</v>
      </c>
      <c r="E57" s="70"/>
      <c r="F57" s="20">
        <f t="shared" ref="F57:F76" si="1">D57*E57</f>
        <v>0</v>
      </c>
    </row>
    <row r="58" spans="1:6" x14ac:dyDescent="0.25">
      <c r="A58" s="68"/>
      <c r="B58" s="39"/>
      <c r="C58" s="40"/>
      <c r="D58" s="41"/>
      <c r="E58" s="70"/>
      <c r="F58" s="20"/>
    </row>
    <row r="59" spans="1:6" ht="71.25" x14ac:dyDescent="0.25">
      <c r="A59" s="68" t="s">
        <v>62</v>
      </c>
      <c r="B59" s="69" t="s">
        <v>63</v>
      </c>
      <c r="C59" s="40" t="s">
        <v>64</v>
      </c>
      <c r="D59" s="41">
        <v>1</v>
      </c>
      <c r="E59" s="70"/>
      <c r="F59" s="20">
        <f t="shared" si="1"/>
        <v>0</v>
      </c>
    </row>
    <row r="60" spans="1:6" x14ac:dyDescent="0.25">
      <c r="A60" s="68"/>
      <c r="B60" s="39"/>
      <c r="C60" s="40"/>
      <c r="D60" s="41"/>
      <c r="E60" s="70"/>
      <c r="F60" s="20"/>
    </row>
    <row r="61" spans="1:6" ht="57" x14ac:dyDescent="0.25">
      <c r="A61" s="68" t="s">
        <v>65</v>
      </c>
      <c r="B61" s="69" t="s">
        <v>66</v>
      </c>
      <c r="C61" s="40" t="s">
        <v>64</v>
      </c>
      <c r="D61" s="41">
        <v>2</v>
      </c>
      <c r="E61" s="70"/>
      <c r="F61" s="20">
        <f t="shared" si="1"/>
        <v>0</v>
      </c>
    </row>
    <row r="62" spans="1:6" x14ac:dyDescent="0.25">
      <c r="A62" s="68"/>
      <c r="B62" s="39"/>
      <c r="C62" s="40"/>
      <c r="D62" s="41"/>
      <c r="E62" s="70"/>
      <c r="F62" s="20"/>
    </row>
    <row r="63" spans="1:6" ht="57" x14ac:dyDescent="0.25">
      <c r="A63" s="68" t="s">
        <v>67</v>
      </c>
      <c r="B63" s="69" t="s">
        <v>68</v>
      </c>
      <c r="C63" s="40" t="s">
        <v>69</v>
      </c>
      <c r="D63" s="41">
        <v>2</v>
      </c>
      <c r="E63" s="70"/>
      <c r="F63" s="20">
        <f t="shared" si="1"/>
        <v>0</v>
      </c>
    </row>
    <row r="64" spans="1:6" x14ac:dyDescent="0.25">
      <c r="A64" s="68"/>
      <c r="B64" s="39"/>
      <c r="C64" s="40"/>
      <c r="D64" s="41"/>
      <c r="E64" s="70"/>
      <c r="F64" s="20"/>
    </row>
    <row r="65" spans="1:6" x14ac:dyDescent="0.25">
      <c r="A65" s="68"/>
      <c r="B65" s="39"/>
      <c r="C65" s="40"/>
      <c r="D65" s="41"/>
      <c r="E65" s="70"/>
      <c r="F65" s="20"/>
    </row>
    <row r="66" spans="1:6" ht="57" x14ac:dyDescent="0.25">
      <c r="A66" s="68" t="s">
        <v>70</v>
      </c>
      <c r="B66" s="69" t="s">
        <v>71</v>
      </c>
      <c r="C66" s="40" t="s">
        <v>64</v>
      </c>
      <c r="D66" s="41">
        <v>9</v>
      </c>
      <c r="E66" s="70"/>
      <c r="F66" s="20">
        <f t="shared" ref="F66" si="2">D66*E66</f>
        <v>0</v>
      </c>
    </row>
    <row r="67" spans="1:6" x14ac:dyDescent="0.25">
      <c r="A67" s="68"/>
      <c r="B67" s="39"/>
      <c r="C67" s="40"/>
      <c r="D67" s="41"/>
      <c r="E67" s="70"/>
      <c r="F67" s="20"/>
    </row>
    <row r="68" spans="1:6" ht="57" x14ac:dyDescent="0.25">
      <c r="A68" s="68" t="s">
        <v>72</v>
      </c>
      <c r="B68" s="69" t="s">
        <v>73</v>
      </c>
      <c r="C68" s="40" t="s">
        <v>69</v>
      </c>
      <c r="D68" s="41">
        <v>2</v>
      </c>
      <c r="E68" s="70"/>
      <c r="F68" s="20">
        <f t="shared" ref="F68" si="3">D68*E68</f>
        <v>0</v>
      </c>
    </row>
    <row r="69" spans="1:6" x14ac:dyDescent="0.25">
      <c r="A69" s="68"/>
      <c r="B69" s="39"/>
      <c r="C69" s="40"/>
      <c r="D69" s="41"/>
      <c r="E69" s="70"/>
      <c r="F69" s="20"/>
    </row>
    <row r="70" spans="1:6" ht="42.75" x14ac:dyDescent="0.25">
      <c r="A70" s="68" t="s">
        <v>74</v>
      </c>
      <c r="B70" s="69" t="s">
        <v>75</v>
      </c>
      <c r="C70" s="40" t="s">
        <v>64</v>
      </c>
      <c r="D70" s="41">
        <v>12</v>
      </c>
      <c r="E70" s="70"/>
      <c r="F70" s="20">
        <f t="shared" si="1"/>
        <v>0</v>
      </c>
    </row>
    <row r="71" spans="1:6" x14ac:dyDescent="0.25">
      <c r="A71" s="68"/>
      <c r="B71" s="39"/>
      <c r="C71" s="40"/>
      <c r="D71" s="41"/>
      <c r="E71" s="70"/>
      <c r="F71" s="20"/>
    </row>
    <row r="72" spans="1:6" ht="28.5" x14ac:dyDescent="0.25">
      <c r="A72" s="68" t="s">
        <v>76</v>
      </c>
      <c r="B72" s="69" t="s">
        <v>77</v>
      </c>
      <c r="C72" s="40" t="s">
        <v>64</v>
      </c>
      <c r="D72" s="41">
        <v>15</v>
      </c>
      <c r="E72" s="70"/>
      <c r="F72" s="20">
        <f t="shared" si="1"/>
        <v>0</v>
      </c>
    </row>
    <row r="73" spans="1:6" x14ac:dyDescent="0.25">
      <c r="A73" s="68"/>
      <c r="B73" s="39"/>
      <c r="C73" s="40"/>
      <c r="D73" s="41"/>
      <c r="E73" s="70"/>
      <c r="F73" s="20"/>
    </row>
    <row r="74" spans="1:6" x14ac:dyDescent="0.25">
      <c r="A74" s="63" t="s">
        <v>49</v>
      </c>
      <c r="B74" s="63" t="s">
        <v>50</v>
      </c>
      <c r="C74" s="64" t="s">
        <v>51</v>
      </c>
      <c r="D74" s="65" t="s">
        <v>52</v>
      </c>
      <c r="E74" s="66" t="s">
        <v>53</v>
      </c>
      <c r="F74" s="66" t="s">
        <v>54</v>
      </c>
    </row>
    <row r="75" spans="1:6" x14ac:dyDescent="0.25">
      <c r="A75" s="68"/>
      <c r="B75" s="39"/>
      <c r="C75" s="40"/>
      <c r="D75" s="41"/>
      <c r="E75" s="70"/>
      <c r="F75" s="20"/>
    </row>
    <row r="76" spans="1:6" ht="42.75" x14ac:dyDescent="0.25">
      <c r="A76" s="68" t="s">
        <v>78</v>
      </c>
      <c r="B76" s="69" t="s">
        <v>79</v>
      </c>
      <c r="C76" s="40" t="s">
        <v>64</v>
      </c>
      <c r="D76" s="41">
        <v>130</v>
      </c>
      <c r="E76" s="70"/>
      <c r="F76" s="20">
        <f t="shared" si="1"/>
        <v>0</v>
      </c>
    </row>
    <row r="77" spans="1:6" x14ac:dyDescent="0.25">
      <c r="A77" s="67"/>
      <c r="B77" s="59"/>
      <c r="C77" s="49"/>
      <c r="D77" s="50"/>
      <c r="E77" s="30"/>
      <c r="F77" s="35"/>
    </row>
    <row r="78" spans="1:6" ht="43.5" thickBot="1" x14ac:dyDescent="0.3">
      <c r="A78" s="68" t="s">
        <v>80</v>
      </c>
      <c r="B78" s="48" t="s">
        <v>81</v>
      </c>
      <c r="C78" s="49" t="s">
        <v>82</v>
      </c>
      <c r="D78" s="50">
        <v>5</v>
      </c>
      <c r="E78" s="71"/>
      <c r="F78" s="72">
        <f>(SUM(F53:F77))*(D78/100)</f>
        <v>0</v>
      </c>
    </row>
    <row r="79" spans="1:6" ht="15.75" thickTop="1" x14ac:dyDescent="0.25">
      <c r="A79" s="53"/>
      <c r="B79" s="73" t="s">
        <v>83</v>
      </c>
      <c r="C79" s="74"/>
      <c r="D79" s="75"/>
      <c r="E79" s="54"/>
      <c r="F79" s="55">
        <f>SUM(F53:F78)</f>
        <v>0</v>
      </c>
    </row>
    <row r="80" spans="1:6" x14ac:dyDescent="0.25">
      <c r="A80" s="67"/>
      <c r="B80" s="59"/>
      <c r="C80" s="49"/>
      <c r="D80" s="50"/>
      <c r="E80" s="30"/>
      <c r="F80" s="35"/>
    </row>
    <row r="81" spans="1:6" x14ac:dyDescent="0.25">
      <c r="A81" s="29" t="s">
        <v>18</v>
      </c>
      <c r="B81" s="36" t="s">
        <v>19</v>
      </c>
      <c r="C81" s="33"/>
      <c r="D81" s="34"/>
      <c r="E81" s="30"/>
      <c r="F81" s="35"/>
    </row>
    <row r="82" spans="1:6" x14ac:dyDescent="0.25">
      <c r="A82" s="29"/>
      <c r="B82" s="44"/>
      <c r="C82" s="45"/>
      <c r="D82" s="46"/>
      <c r="E82" s="30"/>
      <c r="F82" s="35"/>
    </row>
    <row r="83" spans="1:6" x14ac:dyDescent="0.25">
      <c r="A83" s="68" t="s">
        <v>84</v>
      </c>
      <c r="B83" s="69" t="s">
        <v>85</v>
      </c>
      <c r="C83" s="40" t="s">
        <v>86</v>
      </c>
      <c r="D83" s="41">
        <v>1</v>
      </c>
      <c r="E83" s="70"/>
      <c r="F83" s="20">
        <f>D83*E83</f>
        <v>0</v>
      </c>
    </row>
    <row r="84" spans="1:6" x14ac:dyDescent="0.25">
      <c r="A84" s="68"/>
      <c r="B84" s="39"/>
      <c r="C84" s="40"/>
      <c r="D84" s="41"/>
      <c r="E84" s="70"/>
      <c r="F84" s="20"/>
    </row>
    <row r="85" spans="1:6" ht="28.5" x14ac:dyDescent="0.25">
      <c r="A85" s="68" t="s">
        <v>87</v>
      </c>
      <c r="B85" s="69" t="s">
        <v>88</v>
      </c>
      <c r="C85" s="40" t="s">
        <v>86</v>
      </c>
      <c r="D85" s="41">
        <v>1</v>
      </c>
      <c r="E85" s="70"/>
      <c r="F85" s="20">
        <f t="shared" ref="F85:F109" si="4">D85*E85</f>
        <v>0</v>
      </c>
    </row>
    <row r="86" spans="1:6" x14ac:dyDescent="0.25">
      <c r="A86" s="68"/>
      <c r="B86" s="39"/>
      <c r="C86" s="40"/>
      <c r="D86" s="41"/>
      <c r="E86" s="70"/>
      <c r="F86" s="20"/>
    </row>
    <row r="87" spans="1:6" ht="57" x14ac:dyDescent="0.25">
      <c r="A87" s="68" t="s">
        <v>89</v>
      </c>
      <c r="B87" s="69" t="s">
        <v>90</v>
      </c>
      <c r="C87" s="40" t="s">
        <v>91</v>
      </c>
      <c r="D87" s="41">
        <v>31.36</v>
      </c>
      <c r="E87" s="70"/>
      <c r="F87" s="20">
        <f t="shared" si="4"/>
        <v>0</v>
      </c>
    </row>
    <row r="88" spans="1:6" ht="18" x14ac:dyDescent="0.25">
      <c r="A88" s="28"/>
      <c r="B88" s="60"/>
      <c r="C88" s="61"/>
      <c r="D88" s="62"/>
      <c r="E88" s="22"/>
      <c r="F88" s="23"/>
    </row>
    <row r="89" spans="1:6" ht="42.75" x14ac:dyDescent="0.25">
      <c r="A89" s="68" t="s">
        <v>92</v>
      </c>
      <c r="B89" s="69" t="s">
        <v>93</v>
      </c>
      <c r="C89" s="40" t="s">
        <v>57</v>
      </c>
      <c r="D89" s="41">
        <v>65</v>
      </c>
      <c r="E89" s="70"/>
      <c r="F89" s="20">
        <f t="shared" si="4"/>
        <v>0</v>
      </c>
    </row>
    <row r="90" spans="1:6" x14ac:dyDescent="0.25">
      <c r="A90" s="68"/>
      <c r="B90" s="39"/>
      <c r="C90" s="40"/>
      <c r="D90" s="41"/>
      <c r="E90" s="70"/>
      <c r="F90" s="20"/>
    </row>
    <row r="91" spans="1:6" ht="57" x14ac:dyDescent="0.25">
      <c r="A91" s="68" t="s">
        <v>94</v>
      </c>
      <c r="B91" s="69" t="s">
        <v>95</v>
      </c>
      <c r="C91" s="40"/>
      <c r="D91" s="41">
        <v>4</v>
      </c>
      <c r="E91" s="70"/>
      <c r="F91" s="20">
        <f t="shared" si="4"/>
        <v>0</v>
      </c>
    </row>
    <row r="92" spans="1:6" x14ac:dyDescent="0.25">
      <c r="A92" s="68"/>
      <c r="B92" s="39"/>
      <c r="C92" s="40"/>
      <c r="D92" s="41"/>
      <c r="E92" s="70"/>
      <c r="F92" s="20"/>
    </row>
    <row r="93" spans="1:6" ht="85.5" x14ac:dyDescent="0.25">
      <c r="A93" s="68" t="s">
        <v>96</v>
      </c>
      <c r="B93" s="69" t="s">
        <v>97</v>
      </c>
      <c r="C93" s="40" t="s">
        <v>64</v>
      </c>
      <c r="D93" s="41">
        <v>1</v>
      </c>
      <c r="E93" s="70"/>
      <c r="F93" s="20">
        <f t="shared" si="4"/>
        <v>0</v>
      </c>
    </row>
    <row r="94" spans="1:6" x14ac:dyDescent="0.25">
      <c r="A94" s="68"/>
      <c r="B94" s="39"/>
      <c r="C94" s="40"/>
      <c r="D94" s="41"/>
      <c r="E94" s="70"/>
      <c r="F94" s="20"/>
    </row>
    <row r="95" spans="1:6" ht="42.75" x14ac:dyDescent="0.25">
      <c r="A95" s="68" t="s">
        <v>98</v>
      </c>
      <c r="B95" s="69" t="s">
        <v>99</v>
      </c>
      <c r="C95" s="40" t="s">
        <v>64</v>
      </c>
      <c r="D95" s="41">
        <v>4</v>
      </c>
      <c r="E95" s="76"/>
      <c r="F95" s="20">
        <f t="shared" si="4"/>
        <v>0</v>
      </c>
    </row>
    <row r="96" spans="1:6" x14ac:dyDescent="0.25">
      <c r="A96" s="68"/>
      <c r="B96" s="39"/>
      <c r="C96" s="40"/>
      <c r="D96" s="41"/>
      <c r="E96" s="70"/>
      <c r="F96" s="20"/>
    </row>
    <row r="97" spans="1:6" ht="42.75" x14ac:dyDescent="0.25">
      <c r="A97" s="68" t="s">
        <v>100</v>
      </c>
      <c r="B97" s="69" t="s">
        <v>101</v>
      </c>
      <c r="C97" s="40" t="s">
        <v>64</v>
      </c>
      <c r="D97" s="41">
        <v>6</v>
      </c>
      <c r="E97" s="70"/>
      <c r="F97" s="20">
        <f t="shared" si="4"/>
        <v>0</v>
      </c>
    </row>
    <row r="98" spans="1:6" x14ac:dyDescent="0.25">
      <c r="A98" s="68"/>
      <c r="B98" s="39"/>
      <c r="C98" s="40"/>
      <c r="D98" s="41"/>
      <c r="E98" s="70"/>
      <c r="F98" s="20"/>
    </row>
    <row r="99" spans="1:6" ht="42.75" x14ac:dyDescent="0.25">
      <c r="A99" s="68" t="s">
        <v>102</v>
      </c>
      <c r="B99" s="69" t="s">
        <v>103</v>
      </c>
      <c r="C99" s="40" t="s">
        <v>64</v>
      </c>
      <c r="D99" s="41">
        <v>5</v>
      </c>
      <c r="E99" s="70"/>
      <c r="F99" s="20">
        <f t="shared" si="4"/>
        <v>0</v>
      </c>
    </row>
    <row r="100" spans="1:6" x14ac:dyDescent="0.25">
      <c r="A100" s="68"/>
      <c r="B100" s="39"/>
      <c r="C100" s="40"/>
      <c r="D100" s="41"/>
      <c r="E100" s="70"/>
      <c r="F100" s="20"/>
    </row>
    <row r="101" spans="1:6" ht="42.75" x14ac:dyDescent="0.25">
      <c r="A101" s="68" t="s">
        <v>104</v>
      </c>
      <c r="B101" s="69" t="s">
        <v>105</v>
      </c>
      <c r="C101" s="40" t="s">
        <v>64</v>
      </c>
      <c r="D101" s="41">
        <v>6</v>
      </c>
      <c r="E101" s="70"/>
      <c r="F101" s="20">
        <f t="shared" si="4"/>
        <v>0</v>
      </c>
    </row>
    <row r="102" spans="1:6" x14ac:dyDescent="0.25">
      <c r="A102" s="68"/>
      <c r="B102" s="39"/>
      <c r="C102" s="40"/>
      <c r="D102" s="41"/>
      <c r="E102" s="70"/>
      <c r="F102" s="20"/>
    </row>
    <row r="103" spans="1:6" x14ac:dyDescent="0.25">
      <c r="A103" s="63" t="s">
        <v>49</v>
      </c>
      <c r="B103" s="63" t="s">
        <v>50</v>
      </c>
      <c r="C103" s="64" t="s">
        <v>51</v>
      </c>
      <c r="D103" s="65" t="s">
        <v>52</v>
      </c>
      <c r="E103" s="66" t="s">
        <v>53</v>
      </c>
      <c r="F103" s="66" t="s">
        <v>54</v>
      </c>
    </row>
    <row r="104" spans="1:6" x14ac:dyDescent="0.25">
      <c r="A104" s="68"/>
      <c r="B104" s="39"/>
      <c r="C104" s="40"/>
      <c r="D104" s="41"/>
      <c r="E104" s="70"/>
      <c r="F104" s="20"/>
    </row>
    <row r="105" spans="1:6" ht="28.5" x14ac:dyDescent="0.25">
      <c r="A105" s="68" t="s">
        <v>106</v>
      </c>
      <c r="B105" s="69" t="s">
        <v>107</v>
      </c>
      <c r="C105" s="40" t="s">
        <v>91</v>
      </c>
      <c r="D105" s="41">
        <v>7.84</v>
      </c>
      <c r="E105" s="70"/>
      <c r="F105" s="20">
        <f t="shared" si="4"/>
        <v>0</v>
      </c>
    </row>
    <row r="106" spans="1:6" x14ac:dyDescent="0.25">
      <c r="A106" s="67"/>
      <c r="B106" s="59"/>
      <c r="C106" s="49"/>
      <c r="D106" s="50"/>
      <c r="E106" s="30"/>
      <c r="F106" s="35"/>
    </row>
    <row r="107" spans="1:6" ht="57" x14ac:dyDescent="0.25">
      <c r="A107" s="68" t="s">
        <v>108</v>
      </c>
      <c r="B107" s="69" t="s">
        <v>109</v>
      </c>
      <c r="C107" s="40" t="s">
        <v>91</v>
      </c>
      <c r="D107" s="41">
        <v>23.52</v>
      </c>
      <c r="E107" s="70"/>
      <c r="F107" s="20">
        <f t="shared" si="4"/>
        <v>0</v>
      </c>
    </row>
    <row r="108" spans="1:6" x14ac:dyDescent="0.25">
      <c r="A108" s="68"/>
      <c r="B108" s="39"/>
      <c r="C108" s="40"/>
      <c r="D108" s="41"/>
      <c r="E108" s="70"/>
      <c r="F108" s="20"/>
    </row>
    <row r="109" spans="1:6" ht="28.5" x14ac:dyDescent="0.25">
      <c r="A109" s="68" t="s">
        <v>110</v>
      </c>
      <c r="B109" s="69" t="s">
        <v>111</v>
      </c>
      <c r="C109" s="40" t="s">
        <v>91</v>
      </c>
      <c r="D109" s="41">
        <v>7.84</v>
      </c>
      <c r="E109" s="70"/>
      <c r="F109" s="20">
        <f t="shared" si="4"/>
        <v>0</v>
      </c>
    </row>
    <row r="110" spans="1:6" ht="18" x14ac:dyDescent="0.25">
      <c r="A110" s="28"/>
      <c r="B110" s="60"/>
      <c r="C110" s="61"/>
      <c r="D110" s="62"/>
      <c r="E110" s="22"/>
      <c r="F110" s="23"/>
    </row>
    <row r="111" spans="1:6" ht="28.5" x14ac:dyDescent="0.25">
      <c r="A111" s="68" t="s">
        <v>112</v>
      </c>
      <c r="B111" s="39" t="s">
        <v>113</v>
      </c>
      <c r="C111" s="40" t="s">
        <v>69</v>
      </c>
      <c r="D111" s="41">
        <v>25</v>
      </c>
      <c r="E111" s="70"/>
      <c r="F111" s="20">
        <f t="shared" ref="F111:F113" si="5">D111*E111</f>
        <v>0</v>
      </c>
    </row>
    <row r="112" spans="1:6" x14ac:dyDescent="0.25">
      <c r="A112" s="68"/>
      <c r="B112" s="39"/>
      <c r="C112" s="40"/>
      <c r="D112" s="41"/>
      <c r="E112" s="70"/>
      <c r="F112" s="20"/>
    </row>
    <row r="113" spans="1:6" ht="29.25" thickBot="1" x14ac:dyDescent="0.3">
      <c r="A113" s="68" t="s">
        <v>114</v>
      </c>
      <c r="B113" s="39" t="s">
        <v>115</v>
      </c>
      <c r="C113" s="40" t="s">
        <v>86</v>
      </c>
      <c r="D113" s="41">
        <v>1</v>
      </c>
      <c r="E113" s="70"/>
      <c r="F113" s="20">
        <f t="shared" si="5"/>
        <v>0</v>
      </c>
    </row>
    <row r="114" spans="1:6" ht="15.75" thickTop="1" x14ac:dyDescent="0.25">
      <c r="A114" s="53"/>
      <c r="B114" s="73" t="s">
        <v>116</v>
      </c>
      <c r="C114" s="74"/>
      <c r="D114" s="75"/>
      <c r="E114" s="54"/>
      <c r="F114" s="55">
        <f>SUM(F83:F109)+SUM(F111:F113)</f>
        <v>0</v>
      </c>
    </row>
    <row r="115" spans="1:6" x14ac:dyDescent="0.25">
      <c r="A115" s="68"/>
      <c r="B115" s="39"/>
      <c r="C115" s="40"/>
      <c r="D115" s="41"/>
      <c r="E115" s="42"/>
      <c r="F115" s="77"/>
    </row>
    <row r="116" spans="1:6" ht="28.5" x14ac:dyDescent="0.25">
      <c r="A116" s="68" t="s">
        <v>117</v>
      </c>
      <c r="B116" s="48" t="s">
        <v>118</v>
      </c>
      <c r="C116" s="49" t="s">
        <v>86</v>
      </c>
      <c r="D116" s="50">
        <v>1</v>
      </c>
      <c r="E116" s="78"/>
      <c r="F116" s="20">
        <f t="shared" ref="F116:F122" si="6">D116*E116</f>
        <v>0</v>
      </c>
    </row>
    <row r="117" spans="1:6" x14ac:dyDescent="0.25">
      <c r="A117" s="68"/>
      <c r="B117" s="44"/>
      <c r="C117" s="45"/>
      <c r="D117" s="46"/>
      <c r="E117" s="78"/>
      <c r="F117" s="20"/>
    </row>
    <row r="118" spans="1:6" x14ac:dyDescent="0.25">
      <c r="A118" s="68" t="s">
        <v>119</v>
      </c>
      <c r="B118" s="48" t="s">
        <v>120</v>
      </c>
      <c r="C118" s="49" t="s">
        <v>86</v>
      </c>
      <c r="D118" s="50">
        <v>1</v>
      </c>
      <c r="E118" s="78"/>
      <c r="F118" s="20">
        <f t="shared" si="6"/>
        <v>0</v>
      </c>
    </row>
    <row r="119" spans="1:6" x14ac:dyDescent="0.25">
      <c r="A119" s="68"/>
      <c r="B119" s="44"/>
      <c r="C119" s="45"/>
      <c r="D119" s="46"/>
      <c r="E119" s="78"/>
      <c r="F119" s="20"/>
    </row>
    <row r="120" spans="1:6" ht="28.5" x14ac:dyDescent="0.25">
      <c r="A120" s="68" t="s">
        <v>121</v>
      </c>
      <c r="B120" s="48" t="s">
        <v>122</v>
      </c>
      <c r="C120" s="49" t="s">
        <v>86</v>
      </c>
      <c r="D120" s="50">
        <v>1</v>
      </c>
      <c r="E120" s="78"/>
      <c r="F120" s="20">
        <f t="shared" si="6"/>
        <v>0</v>
      </c>
    </row>
    <row r="121" spans="1:6" x14ac:dyDescent="0.25">
      <c r="A121" s="68"/>
      <c r="B121" s="44"/>
      <c r="C121" s="45"/>
      <c r="D121" s="46"/>
      <c r="E121" s="78"/>
      <c r="F121" s="20"/>
    </row>
    <row r="122" spans="1:6" x14ac:dyDescent="0.25">
      <c r="A122" s="68" t="s">
        <v>123</v>
      </c>
      <c r="B122" s="48" t="s">
        <v>124</v>
      </c>
      <c r="C122" s="49" t="s">
        <v>86</v>
      </c>
      <c r="D122" s="50">
        <v>1</v>
      </c>
      <c r="E122" s="78"/>
      <c r="F122" s="20">
        <f t="shared" si="6"/>
        <v>0</v>
      </c>
    </row>
    <row r="123" spans="1:6" x14ac:dyDescent="0.25">
      <c r="A123" s="29"/>
      <c r="B123" s="79"/>
      <c r="C123" s="33"/>
      <c r="D123" s="34"/>
      <c r="E123" s="30"/>
      <c r="F123" s="35"/>
    </row>
    <row r="124" spans="1:6" x14ac:dyDescent="0.25">
      <c r="A124" s="80" t="s">
        <v>49</v>
      </c>
      <c r="B124" s="81" t="s">
        <v>125</v>
      </c>
      <c r="C124" s="82" t="s">
        <v>51</v>
      </c>
      <c r="D124" s="83" t="s">
        <v>52</v>
      </c>
      <c r="E124" s="84" t="s">
        <v>53</v>
      </c>
      <c r="F124" s="85" t="s">
        <v>54</v>
      </c>
    </row>
    <row r="125" spans="1:6" x14ac:dyDescent="0.25">
      <c r="A125" s="68"/>
      <c r="B125" s="44"/>
      <c r="C125" s="45"/>
      <c r="D125" s="46"/>
      <c r="E125" s="78"/>
      <c r="F125" s="20"/>
    </row>
    <row r="126" spans="1:6" ht="42.75" x14ac:dyDescent="0.25">
      <c r="A126" s="68" t="s">
        <v>126</v>
      </c>
      <c r="B126" s="48" t="s">
        <v>81</v>
      </c>
      <c r="C126" s="49" t="s">
        <v>82</v>
      </c>
      <c r="D126" s="50">
        <v>5</v>
      </c>
      <c r="E126" s="71"/>
      <c r="F126" s="72">
        <f>(SUM(F79,F114,F116:F122))*(D126/100)</f>
        <v>0</v>
      </c>
    </row>
    <row r="127" spans="1:6" ht="15.75" thickBot="1" x14ac:dyDescent="0.3">
      <c r="A127" s="29"/>
      <c r="B127" s="44"/>
      <c r="C127" s="45"/>
      <c r="D127" s="46"/>
      <c r="E127" s="30"/>
      <c r="F127" s="35"/>
    </row>
    <row r="128" spans="1:6" ht="15.75" thickTop="1" x14ac:dyDescent="0.25">
      <c r="A128" s="53"/>
      <c r="B128" s="73" t="s">
        <v>127</v>
      </c>
      <c r="C128" s="74"/>
      <c r="D128" s="75"/>
      <c r="E128" s="54"/>
      <c r="F128" s="55">
        <f>SUM(F79,F114,F116:F126)</f>
        <v>0</v>
      </c>
    </row>
    <row r="129" spans="1:6" ht="18" x14ac:dyDescent="0.25">
      <c r="A129" s="28"/>
      <c r="B129" s="60"/>
      <c r="C129" s="61"/>
      <c r="D129" s="62"/>
      <c r="E129" s="22"/>
      <c r="F129" s="23"/>
    </row>
    <row r="130" spans="1:6" x14ac:dyDescent="0.25">
      <c r="A130" s="80" t="s">
        <v>49</v>
      </c>
      <c r="B130" s="81" t="s">
        <v>125</v>
      </c>
      <c r="C130" s="82" t="s">
        <v>51</v>
      </c>
      <c r="D130" s="83" t="s">
        <v>52</v>
      </c>
      <c r="E130" s="84" t="s">
        <v>53</v>
      </c>
      <c r="F130" s="85" t="s">
        <v>54</v>
      </c>
    </row>
    <row r="131" spans="1:6" x14ac:dyDescent="0.25">
      <c r="A131" s="67"/>
      <c r="B131" s="59"/>
      <c r="C131" s="49"/>
      <c r="D131" s="50"/>
      <c r="E131" s="30"/>
      <c r="F131" s="35"/>
    </row>
    <row r="132" spans="1:6" ht="57" x14ac:dyDescent="0.25">
      <c r="A132" s="29" t="s">
        <v>21</v>
      </c>
      <c r="B132" s="32" t="s">
        <v>22</v>
      </c>
      <c r="C132" s="33"/>
      <c r="D132" s="34"/>
      <c r="E132" s="30"/>
      <c r="F132" s="35"/>
    </row>
    <row r="133" spans="1:6" x14ac:dyDescent="0.25">
      <c r="A133" s="29"/>
      <c r="B133" s="32"/>
      <c r="C133" s="33"/>
      <c r="D133" s="34"/>
      <c r="E133" s="30"/>
      <c r="F133" s="35"/>
    </row>
    <row r="134" spans="1:6" x14ac:dyDescent="0.25">
      <c r="A134" s="47"/>
      <c r="B134" s="48" t="s">
        <v>128</v>
      </c>
      <c r="C134" s="49"/>
      <c r="D134" s="50"/>
      <c r="E134" s="51"/>
      <c r="F134" s="35"/>
    </row>
    <row r="135" spans="1:6" ht="28.5" x14ac:dyDescent="0.25">
      <c r="A135" s="47"/>
      <c r="B135" s="48" t="s">
        <v>129</v>
      </c>
      <c r="C135" s="49"/>
      <c r="D135" s="50"/>
      <c r="E135" s="51"/>
      <c r="F135" s="35"/>
    </row>
    <row r="136" spans="1:6" x14ac:dyDescent="0.25">
      <c r="A136" s="29"/>
      <c r="B136" s="44"/>
      <c r="C136" s="45"/>
      <c r="D136" s="46"/>
      <c r="E136" s="30"/>
      <c r="F136" s="35"/>
    </row>
    <row r="137" spans="1:6" ht="42.75" x14ac:dyDescent="0.25">
      <c r="A137" s="47" t="s">
        <v>130</v>
      </c>
      <c r="B137" s="48" t="s">
        <v>131</v>
      </c>
      <c r="C137" s="49" t="s">
        <v>64</v>
      </c>
      <c r="D137" s="50">
        <v>2</v>
      </c>
      <c r="E137" s="78"/>
      <c r="F137" s="20">
        <f t="shared" ref="F137:F172" si="7">D137*E137</f>
        <v>0</v>
      </c>
    </row>
    <row r="138" spans="1:6" x14ac:dyDescent="0.25">
      <c r="A138" s="47"/>
      <c r="B138" s="44"/>
      <c r="C138" s="45"/>
      <c r="D138" s="46"/>
      <c r="E138" s="78"/>
      <c r="F138" s="20"/>
    </row>
    <row r="139" spans="1:6" ht="28.5" x14ac:dyDescent="0.25">
      <c r="A139" s="47" t="s">
        <v>132</v>
      </c>
      <c r="B139" s="48" t="s">
        <v>133</v>
      </c>
      <c r="C139" s="49" t="s">
        <v>64</v>
      </c>
      <c r="D139" s="50">
        <v>2</v>
      </c>
      <c r="E139" s="78"/>
      <c r="F139" s="20">
        <f t="shared" si="7"/>
        <v>0</v>
      </c>
    </row>
    <row r="140" spans="1:6" x14ac:dyDescent="0.25">
      <c r="A140" s="47"/>
      <c r="B140" s="44"/>
      <c r="C140" s="45"/>
      <c r="D140" s="46"/>
      <c r="E140" s="78"/>
      <c r="F140" s="20"/>
    </row>
    <row r="141" spans="1:6" ht="28.5" x14ac:dyDescent="0.25">
      <c r="A141" s="47" t="s">
        <v>134</v>
      </c>
      <c r="B141" s="48" t="s">
        <v>135</v>
      </c>
      <c r="C141" s="49" t="s">
        <v>64</v>
      </c>
      <c r="D141" s="50">
        <v>4</v>
      </c>
      <c r="E141" s="78"/>
      <c r="F141" s="20">
        <f t="shared" si="7"/>
        <v>0</v>
      </c>
    </row>
    <row r="142" spans="1:6" x14ac:dyDescent="0.25">
      <c r="A142" s="47"/>
      <c r="B142" s="44"/>
      <c r="C142" s="45"/>
      <c r="D142" s="46"/>
      <c r="E142" s="78"/>
      <c r="F142" s="20"/>
    </row>
    <row r="143" spans="1:6" ht="71.25" x14ac:dyDescent="0.25">
      <c r="A143" s="47" t="s">
        <v>136</v>
      </c>
      <c r="B143" s="48" t="s">
        <v>137</v>
      </c>
      <c r="C143" s="49" t="s">
        <v>57</v>
      </c>
      <c r="D143" s="50">
        <v>14</v>
      </c>
      <c r="E143" s="78"/>
      <c r="F143" s="20">
        <f t="shared" si="7"/>
        <v>0</v>
      </c>
    </row>
    <row r="144" spans="1:6" x14ac:dyDescent="0.25">
      <c r="A144" s="47"/>
      <c r="B144" s="44"/>
      <c r="C144" s="45"/>
      <c r="D144" s="46"/>
      <c r="E144" s="78"/>
      <c r="F144" s="20"/>
    </row>
    <row r="145" spans="1:6" ht="28.5" x14ac:dyDescent="0.25">
      <c r="A145" s="47" t="s">
        <v>138</v>
      </c>
      <c r="B145" s="48" t="s">
        <v>139</v>
      </c>
      <c r="C145" s="49" t="s">
        <v>64</v>
      </c>
      <c r="D145" s="50">
        <v>2</v>
      </c>
      <c r="E145" s="78"/>
      <c r="F145" s="20">
        <f t="shared" si="7"/>
        <v>0</v>
      </c>
    </row>
    <row r="146" spans="1:6" x14ac:dyDescent="0.25">
      <c r="A146" s="47"/>
      <c r="B146" s="44"/>
      <c r="C146" s="45"/>
      <c r="D146" s="46"/>
      <c r="E146" s="78"/>
      <c r="F146" s="20"/>
    </row>
    <row r="147" spans="1:6" ht="57" x14ac:dyDescent="0.25">
      <c r="A147" s="47" t="s">
        <v>140</v>
      </c>
      <c r="B147" s="48" t="s">
        <v>141</v>
      </c>
      <c r="C147" s="49" t="s">
        <v>64</v>
      </c>
      <c r="D147" s="50">
        <v>28</v>
      </c>
      <c r="E147" s="78"/>
      <c r="F147" s="20">
        <f t="shared" si="7"/>
        <v>0</v>
      </c>
    </row>
    <row r="148" spans="1:6" x14ac:dyDescent="0.25">
      <c r="A148" s="47"/>
      <c r="B148" s="44"/>
      <c r="C148" s="45"/>
      <c r="D148" s="46"/>
      <c r="E148" s="78"/>
      <c r="F148" s="20"/>
    </row>
    <row r="149" spans="1:6" ht="28.5" x14ac:dyDescent="0.25">
      <c r="A149" s="47" t="s">
        <v>142</v>
      </c>
      <c r="B149" s="48" t="s">
        <v>143</v>
      </c>
      <c r="C149" s="49" t="s">
        <v>64</v>
      </c>
      <c r="D149" s="50">
        <v>4</v>
      </c>
      <c r="E149" s="78"/>
      <c r="F149" s="20">
        <f t="shared" si="7"/>
        <v>0</v>
      </c>
    </row>
    <row r="150" spans="1:6" x14ac:dyDescent="0.25">
      <c r="A150" s="47"/>
      <c r="B150" s="86"/>
      <c r="C150" s="49"/>
      <c r="D150" s="87"/>
      <c r="E150" s="78"/>
      <c r="F150" s="20"/>
    </row>
    <row r="151" spans="1:6" ht="57" x14ac:dyDescent="0.25">
      <c r="A151" s="47" t="s">
        <v>144</v>
      </c>
      <c r="B151" s="48" t="s">
        <v>145</v>
      </c>
      <c r="C151" s="49" t="s">
        <v>64</v>
      </c>
      <c r="D151" s="50">
        <v>2</v>
      </c>
      <c r="E151" s="78"/>
      <c r="F151" s="20">
        <f t="shared" si="7"/>
        <v>0</v>
      </c>
    </row>
    <row r="152" spans="1:6" x14ac:dyDescent="0.25">
      <c r="A152" s="47"/>
      <c r="B152" s="86"/>
      <c r="C152" s="49"/>
      <c r="D152" s="87"/>
      <c r="E152" s="78"/>
      <c r="F152" s="20"/>
    </row>
    <row r="153" spans="1:6" ht="42.75" x14ac:dyDescent="0.25">
      <c r="A153" s="47" t="s">
        <v>146</v>
      </c>
      <c r="B153" s="48" t="s">
        <v>147</v>
      </c>
      <c r="C153" s="49" t="s">
        <v>64</v>
      </c>
      <c r="D153" s="50">
        <v>12</v>
      </c>
      <c r="E153" s="78"/>
      <c r="F153" s="20">
        <f t="shared" si="7"/>
        <v>0</v>
      </c>
    </row>
    <row r="154" spans="1:6" x14ac:dyDescent="0.25">
      <c r="A154" s="47"/>
      <c r="B154" s="44"/>
      <c r="C154" s="45"/>
      <c r="D154" s="46"/>
      <c r="E154" s="78"/>
      <c r="F154" s="20"/>
    </row>
    <row r="155" spans="1:6" ht="28.5" x14ac:dyDescent="0.25">
      <c r="A155" s="47" t="s">
        <v>148</v>
      </c>
      <c r="B155" s="48" t="s">
        <v>149</v>
      </c>
      <c r="C155" s="49" t="s">
        <v>64</v>
      </c>
      <c r="D155" s="50">
        <v>4</v>
      </c>
      <c r="E155" s="78"/>
      <c r="F155" s="20">
        <f t="shared" si="7"/>
        <v>0</v>
      </c>
    </row>
    <row r="156" spans="1:6" x14ac:dyDescent="0.25">
      <c r="A156" s="47"/>
      <c r="B156" s="44"/>
      <c r="C156" s="45"/>
      <c r="D156" s="46"/>
      <c r="E156" s="78"/>
      <c r="F156" s="20"/>
    </row>
    <row r="157" spans="1:6" ht="28.5" x14ac:dyDescent="0.25">
      <c r="A157" s="47" t="s">
        <v>150</v>
      </c>
      <c r="B157" s="48" t="s">
        <v>151</v>
      </c>
      <c r="C157" s="49" t="s">
        <v>64</v>
      </c>
      <c r="D157" s="50">
        <v>6</v>
      </c>
      <c r="E157" s="78"/>
      <c r="F157" s="20">
        <f t="shared" si="7"/>
        <v>0</v>
      </c>
    </row>
    <row r="158" spans="1:6" x14ac:dyDescent="0.25">
      <c r="A158" s="47"/>
      <c r="B158" s="44"/>
      <c r="C158" s="45"/>
      <c r="D158" s="46"/>
      <c r="E158" s="78"/>
      <c r="F158" s="20"/>
    </row>
    <row r="159" spans="1:6" ht="42.75" x14ac:dyDescent="0.25">
      <c r="A159" s="47" t="s">
        <v>152</v>
      </c>
      <c r="B159" s="48" t="s">
        <v>153</v>
      </c>
      <c r="C159" s="49" t="s">
        <v>64</v>
      </c>
      <c r="D159" s="50">
        <v>6</v>
      </c>
      <c r="E159" s="78"/>
      <c r="F159" s="20">
        <f t="shared" si="7"/>
        <v>0</v>
      </c>
    </row>
    <row r="160" spans="1:6" x14ac:dyDescent="0.25">
      <c r="A160" s="47"/>
      <c r="B160" s="44"/>
      <c r="C160" s="45"/>
      <c r="D160" s="46"/>
      <c r="E160" s="78"/>
      <c r="F160" s="20"/>
    </row>
    <row r="161" spans="1:6" x14ac:dyDescent="0.25">
      <c r="A161" s="80" t="s">
        <v>49</v>
      </c>
      <c r="B161" s="81" t="s">
        <v>125</v>
      </c>
      <c r="C161" s="82" t="s">
        <v>51</v>
      </c>
      <c r="D161" s="83" t="s">
        <v>52</v>
      </c>
      <c r="E161" s="84" t="s">
        <v>53</v>
      </c>
      <c r="F161" s="85" t="s">
        <v>54</v>
      </c>
    </row>
    <row r="162" spans="1:6" x14ac:dyDescent="0.25">
      <c r="A162" s="67"/>
      <c r="B162" s="59"/>
      <c r="C162" s="49"/>
      <c r="D162" s="50"/>
      <c r="E162" s="30"/>
      <c r="F162" s="35"/>
    </row>
    <row r="163" spans="1:6" ht="42.75" x14ac:dyDescent="0.25">
      <c r="A163" s="47" t="s">
        <v>154</v>
      </c>
      <c r="B163" s="59" t="s">
        <v>155</v>
      </c>
      <c r="C163" s="49" t="s">
        <v>64</v>
      </c>
      <c r="D163" s="50">
        <v>4</v>
      </c>
      <c r="E163" s="78"/>
      <c r="F163" s="20">
        <f t="shared" si="7"/>
        <v>0</v>
      </c>
    </row>
    <row r="164" spans="1:6" ht="57" x14ac:dyDescent="0.25">
      <c r="A164" s="47" t="s">
        <v>156</v>
      </c>
      <c r="B164" s="48" t="s">
        <v>157</v>
      </c>
      <c r="C164" s="49" t="s">
        <v>64</v>
      </c>
      <c r="D164" s="50">
        <v>4</v>
      </c>
      <c r="E164" s="78"/>
      <c r="F164" s="20">
        <f t="shared" si="7"/>
        <v>0</v>
      </c>
    </row>
    <row r="165" spans="1:6" x14ac:dyDescent="0.25">
      <c r="A165" s="47"/>
      <c r="B165" s="44"/>
      <c r="C165" s="45"/>
      <c r="D165" s="46"/>
      <c r="E165" s="78"/>
      <c r="F165" s="20"/>
    </row>
    <row r="166" spans="1:6" ht="28.5" x14ac:dyDescent="0.25">
      <c r="A166" s="47" t="s">
        <v>158</v>
      </c>
      <c r="B166" s="48" t="s">
        <v>159</v>
      </c>
      <c r="C166" s="49" t="s">
        <v>86</v>
      </c>
      <c r="D166" s="50">
        <v>1</v>
      </c>
      <c r="E166" s="78"/>
      <c r="F166" s="20">
        <f t="shared" si="7"/>
        <v>0</v>
      </c>
    </row>
    <row r="167" spans="1:6" x14ac:dyDescent="0.25">
      <c r="A167" s="47"/>
      <c r="B167" s="44"/>
      <c r="C167" s="45"/>
      <c r="D167" s="46"/>
      <c r="E167" s="78"/>
      <c r="F167" s="20"/>
    </row>
    <row r="168" spans="1:6" ht="28.5" x14ac:dyDescent="0.25">
      <c r="A168" s="47" t="s">
        <v>160</v>
      </c>
      <c r="B168" s="48" t="s">
        <v>161</v>
      </c>
      <c r="C168" s="49" t="s">
        <v>86</v>
      </c>
      <c r="D168" s="50">
        <v>1</v>
      </c>
      <c r="E168" s="78"/>
      <c r="F168" s="20">
        <f t="shared" si="7"/>
        <v>0</v>
      </c>
    </row>
    <row r="169" spans="1:6" x14ac:dyDescent="0.25">
      <c r="A169" s="47"/>
      <c r="B169" s="44"/>
      <c r="C169" s="45"/>
      <c r="D169" s="46"/>
      <c r="E169" s="78"/>
      <c r="F169" s="20"/>
    </row>
    <row r="170" spans="1:6" ht="28.5" x14ac:dyDescent="0.25">
      <c r="A170" s="47" t="s">
        <v>162</v>
      </c>
      <c r="B170" s="48" t="s">
        <v>122</v>
      </c>
      <c r="C170" s="49" t="s">
        <v>86</v>
      </c>
      <c r="D170" s="50">
        <v>1</v>
      </c>
      <c r="E170" s="78"/>
      <c r="F170" s="20">
        <f t="shared" si="7"/>
        <v>0</v>
      </c>
    </row>
    <row r="171" spans="1:6" x14ac:dyDescent="0.25">
      <c r="A171" s="47"/>
      <c r="B171" s="44"/>
      <c r="C171" s="45"/>
      <c r="D171" s="46"/>
      <c r="E171" s="78"/>
      <c r="F171" s="20"/>
    </row>
    <row r="172" spans="1:6" x14ac:dyDescent="0.25">
      <c r="A172" s="47" t="s">
        <v>163</v>
      </c>
      <c r="B172" s="48" t="s">
        <v>124</v>
      </c>
      <c r="C172" s="49" t="s">
        <v>86</v>
      </c>
      <c r="D172" s="50">
        <v>1</v>
      </c>
      <c r="E172" s="78"/>
      <c r="F172" s="20">
        <f t="shared" si="7"/>
        <v>0</v>
      </c>
    </row>
    <row r="173" spans="1:6" x14ac:dyDescent="0.25">
      <c r="A173" s="47"/>
      <c r="B173" s="44"/>
      <c r="C173" s="45"/>
      <c r="D173" s="46"/>
      <c r="E173" s="78"/>
      <c r="F173" s="20"/>
    </row>
    <row r="174" spans="1:6" ht="43.5" thickBot="1" x14ac:dyDescent="0.3">
      <c r="A174" s="47" t="s">
        <v>164</v>
      </c>
      <c r="B174" s="48" t="s">
        <v>81</v>
      </c>
      <c r="C174" s="49" t="s">
        <v>82</v>
      </c>
      <c r="D174" s="50">
        <v>8</v>
      </c>
      <c r="E174" s="71"/>
      <c r="F174" s="72">
        <f>(SUM(F137:F163,F164:F172))*(D174/100)</f>
        <v>0</v>
      </c>
    </row>
    <row r="175" spans="1:6" ht="45.75" thickTop="1" x14ac:dyDescent="0.25">
      <c r="A175" s="53"/>
      <c r="B175" s="73" t="s">
        <v>165</v>
      </c>
      <c r="C175" s="74"/>
      <c r="D175" s="75"/>
      <c r="E175" s="54"/>
      <c r="F175" s="55">
        <f>SUM(F137:F163,F164:F174)</f>
        <v>0</v>
      </c>
    </row>
    <row r="176" spans="1:6" x14ac:dyDescent="0.25">
      <c r="A176" s="29"/>
      <c r="B176" s="79"/>
      <c r="C176" s="33"/>
      <c r="D176" s="34"/>
      <c r="E176" s="30"/>
      <c r="F176" s="35"/>
    </row>
    <row r="177" spans="1:6" x14ac:dyDescent="0.25">
      <c r="A177" s="80" t="s">
        <v>49</v>
      </c>
      <c r="B177" s="81" t="s">
        <v>125</v>
      </c>
      <c r="C177" s="82" t="s">
        <v>51</v>
      </c>
      <c r="D177" s="83" t="s">
        <v>52</v>
      </c>
      <c r="E177" s="84" t="s">
        <v>53</v>
      </c>
      <c r="F177" s="85" t="s">
        <v>54</v>
      </c>
    </row>
    <row r="178" spans="1:6" x14ac:dyDescent="0.25">
      <c r="A178" s="67"/>
      <c r="B178" s="59"/>
      <c r="C178" s="49"/>
      <c r="D178" s="50"/>
      <c r="E178" s="30"/>
      <c r="F178" s="35"/>
    </row>
    <row r="179" spans="1:6" x14ac:dyDescent="0.25">
      <c r="A179" s="29" t="s">
        <v>23</v>
      </c>
      <c r="B179" s="32" t="s">
        <v>166</v>
      </c>
      <c r="C179" s="33"/>
      <c r="D179" s="34"/>
      <c r="E179" s="30"/>
      <c r="F179" s="35"/>
    </row>
    <row r="180" spans="1:6" x14ac:dyDescent="0.25">
      <c r="A180" s="29"/>
      <c r="B180" s="32"/>
      <c r="C180" s="33"/>
      <c r="D180" s="34"/>
      <c r="E180" s="30"/>
      <c r="F180" s="35"/>
    </row>
    <row r="181" spans="1:6" ht="57" x14ac:dyDescent="0.25">
      <c r="A181" s="38" t="s">
        <v>167</v>
      </c>
      <c r="B181" s="69" t="s">
        <v>168</v>
      </c>
      <c r="C181" s="40" t="s">
        <v>57</v>
      </c>
      <c r="D181" s="41">
        <v>45</v>
      </c>
      <c r="E181" s="88"/>
      <c r="F181" s="20">
        <f t="shared" ref="F181:F208" si="8">D181*E181</f>
        <v>0</v>
      </c>
    </row>
    <row r="182" spans="1:6" x14ac:dyDescent="0.25">
      <c r="A182" s="89"/>
      <c r="B182" s="39"/>
      <c r="C182" s="40"/>
      <c r="D182" s="41"/>
      <c r="E182" s="88"/>
      <c r="F182" s="20"/>
    </row>
    <row r="183" spans="1:6" ht="28.5" x14ac:dyDescent="0.25">
      <c r="A183" s="38" t="s">
        <v>169</v>
      </c>
      <c r="B183" s="69" t="s">
        <v>170</v>
      </c>
      <c r="C183" s="40" t="s">
        <v>86</v>
      </c>
      <c r="D183" s="41">
        <v>4</v>
      </c>
      <c r="E183" s="88"/>
      <c r="F183" s="20">
        <f t="shared" si="8"/>
        <v>0</v>
      </c>
    </row>
    <row r="184" spans="1:6" x14ac:dyDescent="0.25">
      <c r="A184" s="89"/>
      <c r="B184" s="39"/>
      <c r="C184" s="40"/>
      <c r="D184" s="41"/>
      <c r="E184" s="88"/>
      <c r="F184" s="20"/>
    </row>
    <row r="185" spans="1:6" x14ac:dyDescent="0.25">
      <c r="A185" s="38" t="s">
        <v>171</v>
      </c>
      <c r="B185" s="69" t="s">
        <v>85</v>
      </c>
      <c r="C185" s="40" t="s">
        <v>86</v>
      </c>
      <c r="D185" s="41">
        <v>1</v>
      </c>
      <c r="E185" s="90"/>
      <c r="F185" s="20">
        <f t="shared" si="8"/>
        <v>0</v>
      </c>
    </row>
    <row r="186" spans="1:6" x14ac:dyDescent="0.25">
      <c r="A186" s="68"/>
      <c r="B186" s="39"/>
      <c r="C186" s="40"/>
      <c r="D186" s="41"/>
      <c r="E186" s="88"/>
      <c r="F186" s="20"/>
    </row>
    <row r="187" spans="1:6" ht="28.5" x14ac:dyDescent="0.25">
      <c r="A187" s="38" t="s">
        <v>172</v>
      </c>
      <c r="B187" s="69" t="s">
        <v>88</v>
      </c>
      <c r="C187" s="40" t="s">
        <v>86</v>
      </c>
      <c r="D187" s="41">
        <v>1</v>
      </c>
      <c r="E187" s="88"/>
      <c r="F187" s="20">
        <f t="shared" si="8"/>
        <v>0</v>
      </c>
    </row>
    <row r="188" spans="1:6" x14ac:dyDescent="0.25">
      <c r="A188" s="68"/>
      <c r="B188" s="39"/>
      <c r="C188" s="40"/>
      <c r="D188" s="41"/>
      <c r="E188" s="88"/>
      <c r="F188" s="20"/>
    </row>
    <row r="189" spans="1:6" ht="42.75" x14ac:dyDescent="0.25">
      <c r="A189" s="38" t="s">
        <v>173</v>
      </c>
      <c r="B189" s="69" t="s">
        <v>174</v>
      </c>
      <c r="C189" s="40" t="s">
        <v>86</v>
      </c>
      <c r="D189" s="41">
        <v>1</v>
      </c>
      <c r="E189" s="88"/>
      <c r="F189" s="20">
        <f t="shared" si="8"/>
        <v>0</v>
      </c>
    </row>
    <row r="190" spans="1:6" x14ac:dyDescent="0.25">
      <c r="A190" s="89"/>
      <c r="B190" s="39"/>
      <c r="C190" s="40"/>
      <c r="D190" s="41"/>
      <c r="E190" s="88"/>
      <c r="F190" s="20"/>
    </row>
    <row r="191" spans="1:6" ht="71.25" x14ac:dyDescent="0.25">
      <c r="A191" s="38" t="s">
        <v>175</v>
      </c>
      <c r="B191" s="69" t="s">
        <v>176</v>
      </c>
      <c r="C191" s="40" t="s">
        <v>91</v>
      </c>
      <c r="D191" s="41">
        <v>14.4</v>
      </c>
      <c r="E191" s="88"/>
      <c r="F191" s="20">
        <f t="shared" si="8"/>
        <v>0</v>
      </c>
    </row>
    <row r="192" spans="1:6" x14ac:dyDescent="0.25">
      <c r="A192" s="89"/>
      <c r="B192" s="39"/>
      <c r="C192" s="40"/>
      <c r="D192" s="41"/>
      <c r="E192" s="88"/>
      <c r="F192" s="20"/>
    </row>
    <row r="193" spans="1:6" ht="71.25" x14ac:dyDescent="0.25">
      <c r="A193" s="38" t="s">
        <v>177</v>
      </c>
      <c r="B193" s="69" t="s">
        <v>178</v>
      </c>
      <c r="C193" s="40" t="s">
        <v>91</v>
      </c>
      <c r="D193" s="41">
        <v>6</v>
      </c>
      <c r="E193" s="88"/>
      <c r="F193" s="20">
        <f t="shared" si="8"/>
        <v>0</v>
      </c>
    </row>
    <row r="194" spans="1:6" x14ac:dyDescent="0.25">
      <c r="A194" s="89"/>
      <c r="B194" s="39"/>
      <c r="C194" s="40"/>
      <c r="D194" s="41"/>
      <c r="E194" s="88"/>
      <c r="F194" s="20"/>
    </row>
    <row r="195" spans="1:6" ht="42.75" x14ac:dyDescent="0.25">
      <c r="A195" s="38" t="s">
        <v>179</v>
      </c>
      <c r="B195" s="69" t="s">
        <v>180</v>
      </c>
      <c r="C195" s="40" t="s">
        <v>181</v>
      </c>
      <c r="D195" s="41">
        <v>19.2</v>
      </c>
      <c r="E195" s="88"/>
      <c r="F195" s="20">
        <f t="shared" si="8"/>
        <v>0</v>
      </c>
    </row>
    <row r="196" spans="1:6" x14ac:dyDescent="0.25">
      <c r="A196" s="89"/>
      <c r="B196" s="39"/>
      <c r="C196" s="40"/>
      <c r="D196" s="41"/>
      <c r="E196" s="88"/>
      <c r="F196" s="20"/>
    </row>
    <row r="197" spans="1:6" ht="42.75" x14ac:dyDescent="0.25">
      <c r="A197" s="38" t="s">
        <v>182</v>
      </c>
      <c r="B197" s="69" t="s">
        <v>183</v>
      </c>
      <c r="C197" s="40" t="s">
        <v>91</v>
      </c>
      <c r="D197" s="41">
        <v>1.8</v>
      </c>
      <c r="E197" s="88"/>
      <c r="F197" s="20">
        <f t="shared" si="8"/>
        <v>0</v>
      </c>
    </row>
    <row r="198" spans="1:6" x14ac:dyDescent="0.25">
      <c r="A198" s="89"/>
      <c r="B198" s="39"/>
      <c r="C198" s="40"/>
      <c r="D198" s="41"/>
      <c r="E198" s="88"/>
      <c r="F198" s="20"/>
    </row>
    <row r="199" spans="1:6" ht="28.5" x14ac:dyDescent="0.25">
      <c r="A199" s="38" t="s">
        <v>184</v>
      </c>
      <c r="B199" s="69" t="s">
        <v>185</v>
      </c>
      <c r="C199" s="40" t="s">
        <v>91</v>
      </c>
      <c r="D199" s="41">
        <v>2.1</v>
      </c>
      <c r="E199" s="88"/>
      <c r="F199" s="20">
        <f t="shared" si="8"/>
        <v>0</v>
      </c>
    </row>
    <row r="200" spans="1:6" x14ac:dyDescent="0.25">
      <c r="A200" s="89"/>
      <c r="B200" s="39"/>
      <c r="C200" s="40"/>
      <c r="D200" s="41"/>
      <c r="E200" s="88"/>
      <c r="F200" s="20"/>
    </row>
    <row r="201" spans="1:6" ht="99.75" x14ac:dyDescent="0.25">
      <c r="A201" s="38" t="s">
        <v>186</v>
      </c>
      <c r="B201" s="69" t="s">
        <v>187</v>
      </c>
      <c r="C201" s="40" t="s">
        <v>91</v>
      </c>
      <c r="D201" s="41">
        <v>10.5</v>
      </c>
      <c r="E201" s="88"/>
      <c r="F201" s="20">
        <f t="shared" si="8"/>
        <v>0</v>
      </c>
    </row>
    <row r="202" spans="1:6" x14ac:dyDescent="0.25">
      <c r="A202" s="89"/>
      <c r="B202" s="39"/>
      <c r="C202" s="40"/>
      <c r="D202" s="41"/>
      <c r="E202" s="88"/>
      <c r="F202" s="20"/>
    </row>
    <row r="203" spans="1:6" ht="28.5" x14ac:dyDescent="0.25">
      <c r="A203" s="38" t="s">
        <v>188</v>
      </c>
      <c r="B203" s="69" t="s">
        <v>111</v>
      </c>
      <c r="C203" s="40" t="s">
        <v>91</v>
      </c>
      <c r="D203" s="41">
        <v>3.9</v>
      </c>
      <c r="E203" s="88"/>
      <c r="F203" s="20">
        <f t="shared" si="8"/>
        <v>0</v>
      </c>
    </row>
    <row r="204" spans="1:6" x14ac:dyDescent="0.25">
      <c r="A204" s="89"/>
      <c r="B204" s="39"/>
      <c r="C204" s="40"/>
      <c r="D204" s="41"/>
      <c r="E204" s="88"/>
      <c r="F204" s="20"/>
    </row>
    <row r="205" spans="1:6" ht="28.5" x14ac:dyDescent="0.25">
      <c r="A205" s="38" t="s">
        <v>189</v>
      </c>
      <c r="B205" s="39" t="s">
        <v>115</v>
      </c>
      <c r="C205" s="40" t="s">
        <v>86</v>
      </c>
      <c r="D205" s="41">
        <v>1</v>
      </c>
      <c r="E205" s="88"/>
      <c r="F205" s="20">
        <f t="shared" si="8"/>
        <v>0</v>
      </c>
    </row>
    <row r="206" spans="1:6" x14ac:dyDescent="0.25">
      <c r="A206" s="80" t="s">
        <v>49</v>
      </c>
      <c r="B206" s="81" t="s">
        <v>125</v>
      </c>
      <c r="C206" s="82" t="s">
        <v>51</v>
      </c>
      <c r="D206" s="83" t="s">
        <v>52</v>
      </c>
      <c r="E206" s="84" t="s">
        <v>53</v>
      </c>
      <c r="F206" s="85" t="s">
        <v>54</v>
      </c>
    </row>
    <row r="207" spans="1:6" x14ac:dyDescent="0.25">
      <c r="A207" s="38"/>
      <c r="B207" s="39"/>
      <c r="C207" s="40"/>
      <c r="D207" s="41"/>
      <c r="E207" s="88"/>
      <c r="F207" s="20"/>
    </row>
    <row r="208" spans="1:6" ht="28.5" x14ac:dyDescent="0.25">
      <c r="A208" s="38" t="s">
        <v>190</v>
      </c>
      <c r="B208" s="39" t="s">
        <v>191</v>
      </c>
      <c r="C208" s="40" t="s">
        <v>86</v>
      </c>
      <c r="D208" s="41">
        <v>1</v>
      </c>
      <c r="E208" s="88"/>
      <c r="F208" s="20">
        <f t="shared" si="8"/>
        <v>0</v>
      </c>
    </row>
    <row r="209" spans="1:6" x14ac:dyDescent="0.25">
      <c r="A209" s="67"/>
      <c r="B209" s="59"/>
      <c r="C209" s="49"/>
      <c r="D209" s="50"/>
      <c r="E209" s="30"/>
      <c r="F209" s="35"/>
    </row>
    <row r="210" spans="1:6" ht="85.5" x14ac:dyDescent="0.25">
      <c r="A210" s="38" t="s">
        <v>192</v>
      </c>
      <c r="B210" s="39" t="s">
        <v>193</v>
      </c>
      <c r="C210" s="40" t="s">
        <v>64</v>
      </c>
      <c r="D210" s="41">
        <v>4</v>
      </c>
      <c r="E210" s="88"/>
      <c r="F210" s="20">
        <f t="shared" ref="F210:F232" si="9">D210*E210</f>
        <v>0</v>
      </c>
    </row>
    <row r="211" spans="1:6" x14ac:dyDescent="0.25">
      <c r="A211" s="38"/>
      <c r="B211" s="39"/>
      <c r="C211" s="40"/>
      <c r="D211" s="41"/>
      <c r="E211" s="88"/>
      <c r="F211" s="20"/>
    </row>
    <row r="212" spans="1:6" ht="42.75" x14ac:dyDescent="0.25">
      <c r="A212" s="38" t="s">
        <v>194</v>
      </c>
      <c r="B212" s="39" t="s">
        <v>195</v>
      </c>
      <c r="C212" s="40" t="s">
        <v>57</v>
      </c>
      <c r="D212" s="41">
        <v>45</v>
      </c>
      <c r="E212" s="91"/>
      <c r="F212" s="20">
        <f t="shared" si="9"/>
        <v>0</v>
      </c>
    </row>
    <row r="213" spans="1:6" x14ac:dyDescent="0.25">
      <c r="A213" s="89"/>
      <c r="B213" s="39"/>
      <c r="C213" s="40"/>
      <c r="D213" s="41"/>
      <c r="E213" s="88"/>
      <c r="F213" s="20"/>
    </row>
    <row r="214" spans="1:6" ht="28.5" x14ac:dyDescent="0.25">
      <c r="A214" s="38" t="s">
        <v>196</v>
      </c>
      <c r="B214" s="39" t="s">
        <v>197</v>
      </c>
      <c r="C214" s="40" t="s">
        <v>64</v>
      </c>
      <c r="D214" s="41">
        <v>4</v>
      </c>
      <c r="E214" s="91"/>
      <c r="F214" s="20">
        <f t="shared" si="9"/>
        <v>0</v>
      </c>
    </row>
    <row r="215" spans="1:6" x14ac:dyDescent="0.25">
      <c r="A215" s="38"/>
      <c r="B215" s="39"/>
      <c r="C215" s="40"/>
      <c r="D215" s="41"/>
      <c r="E215" s="91"/>
      <c r="F215" s="20"/>
    </row>
    <row r="216" spans="1:6" ht="28.5" x14ac:dyDescent="0.25">
      <c r="A216" s="38" t="s">
        <v>198</v>
      </c>
      <c r="B216" s="39" t="s">
        <v>199</v>
      </c>
      <c r="C216" s="40" t="s">
        <v>57</v>
      </c>
      <c r="D216" s="41">
        <v>90</v>
      </c>
      <c r="E216" s="91"/>
      <c r="F216" s="20">
        <f t="shared" si="9"/>
        <v>0</v>
      </c>
    </row>
    <row r="217" spans="1:6" x14ac:dyDescent="0.25">
      <c r="A217" s="89"/>
      <c r="B217" s="39"/>
      <c r="C217" s="40"/>
      <c r="D217" s="41"/>
      <c r="E217" s="91"/>
      <c r="F217" s="20"/>
    </row>
    <row r="218" spans="1:6" ht="28.5" x14ac:dyDescent="0.25">
      <c r="A218" s="38" t="s">
        <v>200</v>
      </c>
      <c r="B218" s="39" t="s">
        <v>201</v>
      </c>
      <c r="C218" s="40" t="s">
        <v>57</v>
      </c>
      <c r="D218" s="41">
        <v>72</v>
      </c>
      <c r="E218" s="91"/>
      <c r="F218" s="20">
        <f t="shared" si="9"/>
        <v>0</v>
      </c>
    </row>
    <row r="219" spans="1:6" x14ac:dyDescent="0.25">
      <c r="A219" s="89"/>
      <c r="B219" s="39"/>
      <c r="C219" s="40"/>
      <c r="D219" s="41"/>
      <c r="E219" s="91"/>
      <c r="F219" s="20"/>
    </row>
    <row r="220" spans="1:6" ht="57" x14ac:dyDescent="0.25">
      <c r="A220" s="38" t="s">
        <v>202</v>
      </c>
      <c r="B220" s="39" t="s">
        <v>203</v>
      </c>
      <c r="C220" s="40" t="s">
        <v>64</v>
      </c>
      <c r="D220" s="41">
        <v>4</v>
      </c>
      <c r="E220" s="91"/>
      <c r="F220" s="20">
        <f t="shared" si="9"/>
        <v>0</v>
      </c>
    </row>
    <row r="221" spans="1:6" x14ac:dyDescent="0.25">
      <c r="A221" s="89"/>
      <c r="B221" s="39"/>
      <c r="C221" s="40"/>
      <c r="D221" s="41"/>
      <c r="E221" s="88"/>
      <c r="F221" s="20"/>
    </row>
    <row r="222" spans="1:6" ht="57" x14ac:dyDescent="0.25">
      <c r="A222" s="38" t="s">
        <v>204</v>
      </c>
      <c r="B222" s="39" t="s">
        <v>205</v>
      </c>
      <c r="C222" s="40" t="s">
        <v>64</v>
      </c>
      <c r="D222" s="41">
        <v>4</v>
      </c>
      <c r="E222" s="91"/>
      <c r="F222" s="20">
        <f t="shared" si="9"/>
        <v>0</v>
      </c>
    </row>
    <row r="223" spans="1:6" x14ac:dyDescent="0.25">
      <c r="A223" s="89"/>
      <c r="B223" s="39"/>
      <c r="C223" s="40"/>
      <c r="D223" s="41"/>
      <c r="E223" s="88"/>
      <c r="F223" s="20"/>
    </row>
    <row r="224" spans="1:6" ht="42.75" x14ac:dyDescent="0.25">
      <c r="A224" s="38" t="s">
        <v>206</v>
      </c>
      <c r="B224" s="39" t="s">
        <v>207</v>
      </c>
      <c r="C224" s="40" t="s">
        <v>64</v>
      </c>
      <c r="D224" s="41">
        <v>4</v>
      </c>
      <c r="E224" s="91"/>
      <c r="F224" s="20">
        <f t="shared" si="9"/>
        <v>0</v>
      </c>
    </row>
    <row r="225" spans="1:6" x14ac:dyDescent="0.25">
      <c r="A225" s="89"/>
      <c r="B225" s="39"/>
      <c r="C225" s="40"/>
      <c r="D225" s="41"/>
      <c r="E225" s="88"/>
      <c r="F225" s="20"/>
    </row>
    <row r="226" spans="1:6" x14ac:dyDescent="0.25">
      <c r="A226" s="38" t="s">
        <v>208</v>
      </c>
      <c r="B226" s="39" t="s">
        <v>209</v>
      </c>
      <c r="C226" s="40" t="s">
        <v>64</v>
      </c>
      <c r="D226" s="41">
        <v>4</v>
      </c>
      <c r="E226" s="91"/>
      <c r="F226" s="20">
        <f t="shared" si="9"/>
        <v>0</v>
      </c>
    </row>
    <row r="227" spans="1:6" x14ac:dyDescent="0.25">
      <c r="A227" s="38"/>
      <c r="B227" s="39"/>
      <c r="C227" s="40"/>
      <c r="D227" s="41"/>
      <c r="E227" s="91"/>
      <c r="F227" s="20"/>
    </row>
    <row r="228" spans="1:6" x14ac:dyDescent="0.25">
      <c r="A228" s="38" t="s">
        <v>210</v>
      </c>
      <c r="B228" s="39" t="s">
        <v>211</v>
      </c>
      <c r="C228" s="40" t="s">
        <v>64</v>
      </c>
      <c r="D228" s="41">
        <v>4</v>
      </c>
      <c r="E228" s="91"/>
      <c r="F228" s="20">
        <f t="shared" si="9"/>
        <v>0</v>
      </c>
    </row>
    <row r="229" spans="1:6" x14ac:dyDescent="0.25">
      <c r="A229" s="92"/>
      <c r="B229" s="93"/>
      <c r="C229" s="94"/>
      <c r="D229" s="95"/>
      <c r="E229" s="58"/>
      <c r="F229" s="20"/>
    </row>
    <row r="230" spans="1:6" x14ac:dyDescent="0.25">
      <c r="A230" s="38" t="s">
        <v>212</v>
      </c>
      <c r="B230" s="48" t="s">
        <v>213</v>
      </c>
      <c r="C230" s="49" t="s">
        <v>86</v>
      </c>
      <c r="D230" s="50">
        <v>4</v>
      </c>
      <c r="E230" s="96"/>
      <c r="F230" s="20">
        <f t="shared" si="9"/>
        <v>0</v>
      </c>
    </row>
    <row r="231" spans="1:6" x14ac:dyDescent="0.25">
      <c r="A231" s="68"/>
      <c r="B231" s="44"/>
      <c r="C231" s="45"/>
      <c r="D231" s="46"/>
      <c r="E231" s="97"/>
      <c r="F231" s="20"/>
    </row>
    <row r="232" spans="1:6" ht="28.5" x14ac:dyDescent="0.25">
      <c r="A232" s="38" t="s">
        <v>212</v>
      </c>
      <c r="B232" s="48" t="s">
        <v>122</v>
      </c>
      <c r="C232" s="49" t="s">
        <v>86</v>
      </c>
      <c r="D232" s="50">
        <v>1</v>
      </c>
      <c r="E232" s="96"/>
      <c r="F232" s="20">
        <f t="shared" si="9"/>
        <v>0</v>
      </c>
    </row>
    <row r="233" spans="1:6" x14ac:dyDescent="0.25">
      <c r="A233" s="68"/>
      <c r="B233" s="44"/>
      <c r="C233" s="45"/>
      <c r="D233" s="46"/>
      <c r="E233" s="97"/>
      <c r="F233" s="20"/>
    </row>
    <row r="234" spans="1:6" ht="43.5" thickBot="1" x14ac:dyDescent="0.3">
      <c r="A234" s="38" t="s">
        <v>214</v>
      </c>
      <c r="B234" s="48" t="s">
        <v>81</v>
      </c>
      <c r="C234" s="49" t="s">
        <v>82</v>
      </c>
      <c r="D234" s="50">
        <v>5</v>
      </c>
      <c r="E234" s="96"/>
      <c r="F234" s="20">
        <f>SUM(F181:F232)*(D234/100)</f>
        <v>0</v>
      </c>
    </row>
    <row r="235" spans="1:6" ht="15.75" thickTop="1" x14ac:dyDescent="0.25">
      <c r="A235" s="577" t="s">
        <v>215</v>
      </c>
      <c r="B235" s="577"/>
      <c r="C235" s="74"/>
      <c r="D235" s="75"/>
      <c r="E235" s="98"/>
      <c r="F235" s="55">
        <f>SUM(F181:F208,F210:F234)</f>
        <v>0</v>
      </c>
    </row>
    <row r="236" spans="1:6" x14ac:dyDescent="0.25">
      <c r="A236" s="99"/>
      <c r="B236" s="578"/>
      <c r="C236" s="578"/>
      <c r="D236" s="578"/>
      <c r="E236" s="578"/>
      <c r="F236" s="578"/>
    </row>
    <row r="237" spans="1:6" x14ac:dyDescent="0.25">
      <c r="A237" s="68"/>
      <c r="B237" s="44"/>
      <c r="C237" s="45"/>
      <c r="D237" s="46"/>
      <c r="E237" s="30"/>
      <c r="F237" s="35"/>
    </row>
    <row r="238" spans="1:6" x14ac:dyDescent="0.25">
      <c r="A238" s="38"/>
      <c r="B238" s="48"/>
      <c r="C238" s="49"/>
      <c r="D238" s="50"/>
      <c r="E238" s="51"/>
      <c r="F238" s="72"/>
    </row>
    <row r="239" spans="1:6" x14ac:dyDescent="0.25">
      <c r="A239" s="80" t="s">
        <v>49</v>
      </c>
      <c r="B239" s="81" t="s">
        <v>125</v>
      </c>
      <c r="C239" s="82" t="s">
        <v>51</v>
      </c>
      <c r="D239" s="83" t="s">
        <v>52</v>
      </c>
      <c r="E239" s="84" t="s">
        <v>53</v>
      </c>
      <c r="F239" s="85" t="s">
        <v>54</v>
      </c>
    </row>
    <row r="240" spans="1:6" x14ac:dyDescent="0.25">
      <c r="A240" s="67"/>
      <c r="B240" s="59"/>
      <c r="C240" s="49"/>
      <c r="D240" s="50"/>
      <c r="E240" s="30"/>
      <c r="F240" s="35"/>
    </row>
    <row r="241" spans="1:6" ht="42.75" x14ac:dyDescent="0.25">
      <c r="A241" s="29" t="s">
        <v>25</v>
      </c>
      <c r="B241" s="52" t="s">
        <v>26</v>
      </c>
      <c r="C241" s="33"/>
      <c r="D241" s="34"/>
      <c r="E241" s="30"/>
      <c r="F241" s="35"/>
    </row>
    <row r="242" spans="1:6" x14ac:dyDescent="0.25">
      <c r="A242" s="29"/>
      <c r="B242" s="32"/>
      <c r="C242" s="33"/>
      <c r="D242" s="34"/>
      <c r="E242" s="30"/>
      <c r="F242" s="35"/>
    </row>
    <row r="243" spans="1:6" ht="57" x14ac:dyDescent="0.25">
      <c r="A243" s="38" t="s">
        <v>216</v>
      </c>
      <c r="B243" s="69" t="s">
        <v>217</v>
      </c>
      <c r="C243" s="40" t="s">
        <v>57</v>
      </c>
      <c r="D243" s="41">
        <v>51</v>
      </c>
      <c r="E243" s="70"/>
      <c r="F243" s="20">
        <f t="shared" ref="F243:F268" si="10">D243*E243</f>
        <v>0</v>
      </c>
    </row>
    <row r="244" spans="1:6" x14ac:dyDescent="0.25">
      <c r="A244" s="89"/>
      <c r="B244" s="39"/>
      <c r="C244" s="40"/>
      <c r="D244" s="41"/>
      <c r="E244" s="70"/>
      <c r="F244" s="20"/>
    </row>
    <row r="245" spans="1:6" x14ac:dyDescent="0.25">
      <c r="A245" s="38" t="s">
        <v>218</v>
      </c>
      <c r="B245" s="69" t="s">
        <v>219</v>
      </c>
      <c r="C245" s="40" t="s">
        <v>86</v>
      </c>
      <c r="D245" s="41">
        <v>4</v>
      </c>
      <c r="E245" s="70"/>
      <c r="F245" s="20">
        <f t="shared" si="10"/>
        <v>0</v>
      </c>
    </row>
    <row r="246" spans="1:6" x14ac:dyDescent="0.25">
      <c r="A246" s="89"/>
      <c r="B246" s="39"/>
      <c r="C246" s="40"/>
      <c r="D246" s="41"/>
      <c r="E246" s="70"/>
      <c r="F246" s="20"/>
    </row>
    <row r="247" spans="1:6" ht="28.5" x14ac:dyDescent="0.25">
      <c r="A247" s="38" t="s">
        <v>220</v>
      </c>
      <c r="B247" s="69" t="s">
        <v>221</v>
      </c>
      <c r="C247" s="40" t="s">
        <v>86</v>
      </c>
      <c r="D247" s="41">
        <v>1</v>
      </c>
      <c r="E247" s="70"/>
      <c r="F247" s="20">
        <f t="shared" si="10"/>
        <v>0</v>
      </c>
    </row>
    <row r="248" spans="1:6" x14ac:dyDescent="0.25">
      <c r="A248" s="89"/>
      <c r="B248" s="39"/>
      <c r="C248" s="40"/>
      <c r="D248" s="41"/>
      <c r="E248" s="70"/>
      <c r="F248" s="20"/>
    </row>
    <row r="249" spans="1:6" ht="42.75" x14ac:dyDescent="0.25">
      <c r="A249" s="38" t="s">
        <v>222</v>
      </c>
      <c r="B249" s="69" t="s">
        <v>223</v>
      </c>
      <c r="C249" s="40" t="s">
        <v>86</v>
      </c>
      <c r="D249" s="41">
        <v>1</v>
      </c>
      <c r="E249" s="70"/>
      <c r="F249" s="20">
        <f t="shared" si="10"/>
        <v>0</v>
      </c>
    </row>
    <row r="250" spans="1:6" x14ac:dyDescent="0.25">
      <c r="A250" s="89"/>
      <c r="B250" s="39"/>
      <c r="C250" s="40"/>
      <c r="D250" s="41"/>
      <c r="E250" s="70"/>
      <c r="F250" s="20"/>
    </row>
    <row r="251" spans="1:6" ht="28.5" x14ac:dyDescent="0.25">
      <c r="A251" s="38" t="s">
        <v>224</v>
      </c>
      <c r="B251" s="69" t="s">
        <v>88</v>
      </c>
      <c r="C251" s="40" t="s">
        <v>86</v>
      </c>
      <c r="D251" s="41">
        <v>1</v>
      </c>
      <c r="E251" s="70"/>
      <c r="F251" s="20">
        <f t="shared" si="10"/>
        <v>0</v>
      </c>
    </row>
    <row r="252" spans="1:6" x14ac:dyDescent="0.25">
      <c r="A252" s="89"/>
      <c r="B252" s="39"/>
      <c r="C252" s="40"/>
      <c r="D252" s="41"/>
      <c r="E252" s="70"/>
      <c r="F252" s="20"/>
    </row>
    <row r="253" spans="1:6" ht="85.5" x14ac:dyDescent="0.25">
      <c r="A253" s="38" t="s">
        <v>225</v>
      </c>
      <c r="B253" s="69" t="s">
        <v>226</v>
      </c>
      <c r="C253" s="40" t="s">
        <v>91</v>
      </c>
      <c r="D253" s="41">
        <v>24.48</v>
      </c>
      <c r="E253" s="70"/>
      <c r="F253" s="20">
        <f t="shared" si="10"/>
        <v>0</v>
      </c>
    </row>
    <row r="254" spans="1:6" x14ac:dyDescent="0.25">
      <c r="A254" s="89"/>
      <c r="B254" s="39"/>
      <c r="C254" s="40"/>
      <c r="D254" s="41"/>
      <c r="E254" s="70"/>
      <c r="F254" s="20"/>
    </row>
    <row r="255" spans="1:6" ht="57" x14ac:dyDescent="0.25">
      <c r="A255" s="38" t="s">
        <v>227</v>
      </c>
      <c r="B255" s="69" t="s">
        <v>228</v>
      </c>
      <c r="C255" s="40" t="s">
        <v>91</v>
      </c>
      <c r="D255" s="41">
        <v>6.33</v>
      </c>
      <c r="E255" s="70"/>
      <c r="F255" s="20">
        <f t="shared" si="10"/>
        <v>0</v>
      </c>
    </row>
    <row r="256" spans="1:6" x14ac:dyDescent="0.25">
      <c r="A256" s="89"/>
      <c r="B256" s="39"/>
      <c r="C256" s="40"/>
      <c r="D256" s="41"/>
      <c r="E256" s="70"/>
      <c r="F256" s="20"/>
    </row>
    <row r="257" spans="1:6" ht="57" x14ac:dyDescent="0.25">
      <c r="A257" s="38" t="s">
        <v>229</v>
      </c>
      <c r="B257" s="69" t="s">
        <v>230</v>
      </c>
      <c r="C257" s="40" t="s">
        <v>91</v>
      </c>
      <c r="D257" s="41">
        <v>1.23</v>
      </c>
      <c r="E257" s="70"/>
      <c r="F257" s="20">
        <f t="shared" si="10"/>
        <v>0</v>
      </c>
    </row>
    <row r="258" spans="1:6" x14ac:dyDescent="0.25">
      <c r="A258" s="89"/>
      <c r="B258" s="39"/>
      <c r="C258" s="40"/>
      <c r="D258" s="41"/>
      <c r="E258" s="70"/>
      <c r="F258" s="20"/>
    </row>
    <row r="259" spans="1:6" ht="71.25" x14ac:dyDescent="0.25">
      <c r="A259" s="38" t="s">
        <v>231</v>
      </c>
      <c r="B259" s="69" t="s">
        <v>232</v>
      </c>
      <c r="C259" s="40" t="s">
        <v>91</v>
      </c>
      <c r="D259" s="41">
        <v>2.46</v>
      </c>
      <c r="E259" s="70"/>
      <c r="F259" s="20">
        <f t="shared" ref="F259" si="11">D259*E259</f>
        <v>0</v>
      </c>
    </row>
    <row r="260" spans="1:6" x14ac:dyDescent="0.25">
      <c r="A260" s="89"/>
      <c r="B260" s="39"/>
      <c r="C260" s="40"/>
      <c r="D260" s="41"/>
      <c r="E260" s="70"/>
      <c r="F260" s="20"/>
    </row>
    <row r="261" spans="1:6" ht="42.75" x14ac:dyDescent="0.25">
      <c r="A261" s="38" t="s">
        <v>233</v>
      </c>
      <c r="B261" s="69" t="s">
        <v>180</v>
      </c>
      <c r="C261" s="40" t="s">
        <v>181</v>
      </c>
      <c r="D261" s="41">
        <v>20.399999999999999</v>
      </c>
      <c r="E261" s="70"/>
      <c r="F261" s="20">
        <f t="shared" si="10"/>
        <v>0</v>
      </c>
    </row>
    <row r="262" spans="1:6" x14ac:dyDescent="0.25">
      <c r="A262" s="89"/>
      <c r="B262" s="39"/>
      <c r="C262" s="40"/>
      <c r="D262" s="41"/>
      <c r="E262" s="70"/>
      <c r="F262" s="20"/>
    </row>
    <row r="263" spans="1:6" ht="42.75" x14ac:dyDescent="0.25">
      <c r="A263" s="38" t="s">
        <v>234</v>
      </c>
      <c r="B263" s="69" t="s">
        <v>183</v>
      </c>
      <c r="C263" s="40" t="s">
        <v>91</v>
      </c>
      <c r="D263" s="41">
        <v>2.04</v>
      </c>
      <c r="E263" s="70"/>
      <c r="F263" s="20">
        <f t="shared" si="10"/>
        <v>0</v>
      </c>
    </row>
    <row r="264" spans="1:6" x14ac:dyDescent="0.25">
      <c r="A264" s="89"/>
      <c r="B264" s="39"/>
      <c r="C264" s="40"/>
      <c r="D264" s="41"/>
      <c r="E264" s="70"/>
      <c r="F264" s="20"/>
    </row>
    <row r="265" spans="1:6" ht="28.5" x14ac:dyDescent="0.25">
      <c r="A265" s="38" t="s">
        <v>235</v>
      </c>
      <c r="B265" s="69" t="s">
        <v>185</v>
      </c>
      <c r="C265" s="40" t="s">
        <v>91</v>
      </c>
      <c r="D265" s="41">
        <v>2.85</v>
      </c>
      <c r="E265" s="70"/>
      <c r="F265" s="20">
        <f t="shared" si="10"/>
        <v>0</v>
      </c>
    </row>
    <row r="266" spans="1:6" x14ac:dyDescent="0.25">
      <c r="A266" s="80" t="s">
        <v>49</v>
      </c>
      <c r="B266" s="81" t="s">
        <v>125</v>
      </c>
      <c r="C266" s="82" t="s">
        <v>51</v>
      </c>
      <c r="D266" s="83" t="s">
        <v>52</v>
      </c>
      <c r="E266" s="84" t="s">
        <v>53</v>
      </c>
      <c r="F266" s="85" t="s">
        <v>54</v>
      </c>
    </row>
    <row r="267" spans="1:6" x14ac:dyDescent="0.25">
      <c r="A267" s="67"/>
      <c r="B267" s="59"/>
      <c r="C267" s="49"/>
      <c r="D267" s="50"/>
      <c r="E267" s="30"/>
      <c r="F267" s="35"/>
    </row>
    <row r="268" spans="1:6" ht="99.75" x14ac:dyDescent="0.25">
      <c r="A268" s="38" t="s">
        <v>236</v>
      </c>
      <c r="B268" s="69" t="s">
        <v>187</v>
      </c>
      <c r="C268" s="40" t="s">
        <v>91</v>
      </c>
      <c r="D268" s="41">
        <v>15.08</v>
      </c>
      <c r="E268" s="70"/>
      <c r="F268" s="20">
        <f t="shared" si="10"/>
        <v>0</v>
      </c>
    </row>
    <row r="269" spans="1:6" ht="18" x14ac:dyDescent="0.25">
      <c r="A269" s="28"/>
      <c r="B269" s="60"/>
      <c r="C269" s="61"/>
      <c r="D269" s="62"/>
      <c r="E269" s="22"/>
      <c r="F269" s="23"/>
    </row>
    <row r="270" spans="1:6" ht="28.5" x14ac:dyDescent="0.25">
      <c r="A270" s="38" t="s">
        <v>237</v>
      </c>
      <c r="B270" s="69" t="s">
        <v>111</v>
      </c>
      <c r="C270" s="40" t="s">
        <v>91</v>
      </c>
      <c r="D270" s="41">
        <v>7.9</v>
      </c>
      <c r="E270" s="70"/>
      <c r="F270" s="20">
        <f t="shared" ref="F270:F278" si="12">D270*E270</f>
        <v>0</v>
      </c>
    </row>
    <row r="271" spans="1:6" x14ac:dyDescent="0.25">
      <c r="A271" s="89"/>
      <c r="B271" s="39"/>
      <c r="C271" s="40"/>
      <c r="D271" s="41"/>
      <c r="E271" s="70"/>
      <c r="F271" s="20"/>
    </row>
    <row r="272" spans="1:6" ht="99.75" x14ac:dyDescent="0.25">
      <c r="A272" s="38" t="s">
        <v>238</v>
      </c>
      <c r="B272" s="39" t="s">
        <v>239</v>
      </c>
      <c r="C272" s="40" t="s">
        <v>64</v>
      </c>
      <c r="D272" s="41">
        <v>4</v>
      </c>
      <c r="E272" s="70"/>
      <c r="F272" s="20">
        <f t="shared" si="12"/>
        <v>0</v>
      </c>
    </row>
    <row r="273" spans="1:6" x14ac:dyDescent="0.25">
      <c r="A273" s="89"/>
      <c r="B273" s="39"/>
      <c r="C273" s="40"/>
      <c r="D273" s="41"/>
      <c r="E273" s="70"/>
      <c r="F273" s="20"/>
    </row>
    <row r="274" spans="1:6" x14ac:dyDescent="0.25">
      <c r="A274" s="100" t="s">
        <v>240</v>
      </c>
      <c r="B274" s="86" t="s">
        <v>241</v>
      </c>
      <c r="C274" s="101"/>
      <c r="D274" s="102"/>
      <c r="E274" s="103"/>
      <c r="F274" s="104"/>
    </row>
    <row r="275" spans="1:6" ht="100.5" x14ac:dyDescent="0.25">
      <c r="A275" s="105" t="s">
        <v>242</v>
      </c>
      <c r="B275" s="106" t="s">
        <v>243</v>
      </c>
      <c r="C275" s="94" t="s">
        <v>64</v>
      </c>
      <c r="D275" s="95">
        <v>1</v>
      </c>
      <c r="E275" s="107"/>
      <c r="F275" s="20">
        <f t="shared" si="12"/>
        <v>0</v>
      </c>
    </row>
    <row r="276" spans="1:6" ht="57" x14ac:dyDescent="0.25">
      <c r="A276" s="105" t="s">
        <v>242</v>
      </c>
      <c r="B276" s="106" t="s">
        <v>244</v>
      </c>
      <c r="C276" s="94" t="s">
        <v>64</v>
      </c>
      <c r="D276" s="95">
        <v>1</v>
      </c>
      <c r="E276" s="107"/>
      <c r="F276" s="20">
        <f t="shared" si="12"/>
        <v>0</v>
      </c>
    </row>
    <row r="277" spans="1:6" ht="85.5" x14ac:dyDescent="0.25">
      <c r="A277" s="105" t="s">
        <v>242</v>
      </c>
      <c r="B277" s="106" t="s">
        <v>245</v>
      </c>
      <c r="C277" s="94" t="s">
        <v>64</v>
      </c>
      <c r="D277" s="95">
        <v>1</v>
      </c>
      <c r="E277" s="107"/>
      <c r="F277" s="20">
        <f t="shared" si="12"/>
        <v>0</v>
      </c>
    </row>
    <row r="278" spans="1:6" ht="57" x14ac:dyDescent="0.25">
      <c r="A278" s="105" t="s">
        <v>242</v>
      </c>
      <c r="B278" s="106" t="s">
        <v>246</v>
      </c>
      <c r="C278" s="94" t="s">
        <v>64</v>
      </c>
      <c r="D278" s="95">
        <v>1</v>
      </c>
      <c r="E278" s="107"/>
      <c r="F278" s="20">
        <f t="shared" si="12"/>
        <v>0</v>
      </c>
    </row>
    <row r="279" spans="1:6" x14ac:dyDescent="0.25">
      <c r="A279" s="105"/>
      <c r="B279" s="106"/>
      <c r="C279" s="49"/>
      <c r="D279" s="108"/>
      <c r="E279" s="107"/>
      <c r="F279" s="42"/>
    </row>
    <row r="280" spans="1:6" x14ac:dyDescent="0.25">
      <c r="A280" s="80" t="s">
        <v>49</v>
      </c>
      <c r="B280" s="81" t="s">
        <v>125</v>
      </c>
      <c r="C280" s="82" t="s">
        <v>51</v>
      </c>
      <c r="D280" s="83" t="s">
        <v>52</v>
      </c>
      <c r="E280" s="84" t="s">
        <v>53</v>
      </c>
      <c r="F280" s="85" t="s">
        <v>54</v>
      </c>
    </row>
    <row r="281" spans="1:6" x14ac:dyDescent="0.25">
      <c r="A281" s="67"/>
      <c r="B281" s="59"/>
      <c r="C281" s="49"/>
      <c r="D281" s="50"/>
      <c r="E281" s="30"/>
      <c r="F281" s="35"/>
    </row>
    <row r="282" spans="1:6" x14ac:dyDescent="0.25">
      <c r="A282" s="100" t="s">
        <v>247</v>
      </c>
      <c r="B282" s="86" t="s">
        <v>248</v>
      </c>
      <c r="C282" s="101"/>
      <c r="D282" s="102"/>
      <c r="E282" s="103"/>
      <c r="F282" s="104"/>
    </row>
    <row r="283" spans="1:6" ht="100.5" x14ac:dyDescent="0.25">
      <c r="A283" s="105" t="s">
        <v>242</v>
      </c>
      <c r="B283" s="106" t="s">
        <v>243</v>
      </c>
      <c r="C283" s="94" t="s">
        <v>64</v>
      </c>
      <c r="D283" s="95">
        <v>1</v>
      </c>
      <c r="E283" s="107"/>
      <c r="F283" s="20">
        <f t="shared" ref="F283:F285" si="13">D283*E283</f>
        <v>0</v>
      </c>
    </row>
    <row r="284" spans="1:6" ht="57" x14ac:dyDescent="0.25">
      <c r="A284" s="105" t="s">
        <v>242</v>
      </c>
      <c r="B284" s="106" t="s">
        <v>244</v>
      </c>
      <c r="C284" s="94" t="s">
        <v>64</v>
      </c>
      <c r="D284" s="95">
        <v>1</v>
      </c>
      <c r="E284" s="107"/>
      <c r="F284" s="20">
        <f t="shared" si="13"/>
        <v>0</v>
      </c>
    </row>
    <row r="285" spans="1:6" ht="85.5" x14ac:dyDescent="0.25">
      <c r="A285" s="105" t="s">
        <v>242</v>
      </c>
      <c r="B285" s="106" t="s">
        <v>245</v>
      </c>
      <c r="C285" s="94" t="s">
        <v>64</v>
      </c>
      <c r="D285" s="95">
        <v>1</v>
      </c>
      <c r="E285" s="107"/>
      <c r="F285" s="20">
        <f t="shared" si="13"/>
        <v>0</v>
      </c>
    </row>
    <row r="286" spans="1:6" ht="57" x14ac:dyDescent="0.25">
      <c r="A286" s="105" t="s">
        <v>242</v>
      </c>
      <c r="B286" s="106" t="s">
        <v>246</v>
      </c>
      <c r="C286" s="94" t="s">
        <v>64</v>
      </c>
      <c r="D286" s="95">
        <v>1</v>
      </c>
      <c r="E286" s="107"/>
      <c r="F286" s="20">
        <f t="shared" ref="F286:F300" si="14">D286*E286</f>
        <v>0</v>
      </c>
    </row>
    <row r="287" spans="1:6" x14ac:dyDescent="0.25">
      <c r="A287" s="105"/>
      <c r="B287" s="106"/>
      <c r="C287" s="49"/>
      <c r="D287" s="108"/>
      <c r="E287" s="107"/>
      <c r="F287" s="42"/>
    </row>
    <row r="288" spans="1:6" ht="28.5" x14ac:dyDescent="0.25">
      <c r="A288" s="38" t="s">
        <v>249</v>
      </c>
      <c r="B288" s="39" t="s">
        <v>115</v>
      </c>
      <c r="C288" s="40" t="s">
        <v>86</v>
      </c>
      <c r="D288" s="41">
        <v>1</v>
      </c>
      <c r="E288" s="70"/>
      <c r="F288" s="20">
        <f t="shared" si="14"/>
        <v>0</v>
      </c>
    </row>
    <row r="289" spans="1:6" x14ac:dyDescent="0.25">
      <c r="A289" s="89"/>
      <c r="B289" s="39"/>
      <c r="C289" s="40"/>
      <c r="D289" s="41"/>
      <c r="E289" s="70"/>
      <c r="F289" s="20"/>
    </row>
    <row r="290" spans="1:6" ht="28.5" x14ac:dyDescent="0.25">
      <c r="A290" s="38" t="s">
        <v>250</v>
      </c>
      <c r="B290" s="39" t="s">
        <v>191</v>
      </c>
      <c r="C290" s="40" t="s">
        <v>86</v>
      </c>
      <c r="D290" s="41">
        <v>1</v>
      </c>
      <c r="E290" s="70"/>
      <c r="F290" s="20">
        <f t="shared" si="14"/>
        <v>0</v>
      </c>
    </row>
    <row r="291" spans="1:6" ht="15.75" x14ac:dyDescent="0.25">
      <c r="A291" s="99"/>
      <c r="B291" s="109"/>
      <c r="C291" s="110"/>
      <c r="D291" s="111"/>
      <c r="E291" s="112"/>
      <c r="F291" s="20"/>
    </row>
    <row r="292" spans="1:6" ht="28.5" x14ac:dyDescent="0.25">
      <c r="A292" s="38" t="s">
        <v>251</v>
      </c>
      <c r="B292" s="39" t="s">
        <v>252</v>
      </c>
      <c r="C292" s="40" t="s">
        <v>57</v>
      </c>
      <c r="D292" s="41">
        <v>61</v>
      </c>
      <c r="E292" s="70"/>
      <c r="F292" s="20">
        <f t="shared" si="14"/>
        <v>0</v>
      </c>
    </row>
    <row r="293" spans="1:6" x14ac:dyDescent="0.25">
      <c r="A293" s="89"/>
      <c r="B293" s="39"/>
      <c r="C293" s="40"/>
      <c r="D293" s="41"/>
      <c r="E293" s="70"/>
      <c r="F293" s="20"/>
    </row>
    <row r="294" spans="1:6" ht="28.5" x14ac:dyDescent="0.25">
      <c r="A294" s="38" t="s">
        <v>253</v>
      </c>
      <c r="B294" s="39" t="s">
        <v>254</v>
      </c>
      <c r="C294" s="40" t="s">
        <v>57</v>
      </c>
      <c r="D294" s="41">
        <v>44</v>
      </c>
      <c r="E294" s="70"/>
      <c r="F294" s="20">
        <f t="shared" si="14"/>
        <v>0</v>
      </c>
    </row>
    <row r="295" spans="1:6" x14ac:dyDescent="0.25">
      <c r="A295" s="89"/>
      <c r="B295" s="39"/>
      <c r="C295" s="40"/>
      <c r="D295" s="41"/>
      <c r="E295" s="70"/>
      <c r="F295" s="20"/>
    </row>
    <row r="296" spans="1:6" ht="28.5" x14ac:dyDescent="0.25">
      <c r="A296" s="38" t="s">
        <v>255</v>
      </c>
      <c r="B296" s="39" t="s">
        <v>256</v>
      </c>
      <c r="C296" s="40" t="s">
        <v>57</v>
      </c>
      <c r="D296" s="41">
        <v>51</v>
      </c>
      <c r="E296" s="70"/>
      <c r="F296" s="20">
        <f t="shared" si="14"/>
        <v>0</v>
      </c>
    </row>
    <row r="297" spans="1:6" x14ac:dyDescent="0.25">
      <c r="A297" s="38"/>
      <c r="B297" s="39"/>
      <c r="C297" s="40"/>
      <c r="D297" s="41"/>
      <c r="E297" s="70"/>
      <c r="F297" s="20"/>
    </row>
    <row r="298" spans="1:6" x14ac:dyDescent="0.25">
      <c r="A298" s="38" t="s">
        <v>250</v>
      </c>
      <c r="B298" s="39" t="s">
        <v>257</v>
      </c>
      <c r="C298" s="40" t="s">
        <v>69</v>
      </c>
      <c r="D298" s="41">
        <v>8</v>
      </c>
      <c r="E298" s="70"/>
      <c r="F298" s="20">
        <f t="shared" si="14"/>
        <v>0</v>
      </c>
    </row>
    <row r="299" spans="1:6" x14ac:dyDescent="0.25">
      <c r="A299" s="38"/>
      <c r="B299" s="39"/>
      <c r="C299" s="40"/>
      <c r="D299" s="41"/>
      <c r="E299" s="70"/>
      <c r="F299" s="20"/>
    </row>
    <row r="300" spans="1:6" ht="28.5" x14ac:dyDescent="0.25">
      <c r="A300" s="38" t="s">
        <v>251</v>
      </c>
      <c r="B300" s="39" t="s">
        <v>199</v>
      </c>
      <c r="C300" s="40" t="s">
        <v>57</v>
      </c>
      <c r="D300" s="41">
        <v>102</v>
      </c>
      <c r="E300" s="70"/>
      <c r="F300" s="20">
        <f t="shared" si="14"/>
        <v>0</v>
      </c>
    </row>
    <row r="301" spans="1:6" x14ac:dyDescent="0.25">
      <c r="A301" s="38"/>
      <c r="B301" s="39"/>
      <c r="C301" s="40"/>
      <c r="D301" s="41"/>
      <c r="E301" s="42"/>
      <c r="F301" s="20"/>
    </row>
    <row r="302" spans="1:6" ht="42.75" x14ac:dyDescent="0.25">
      <c r="A302" s="38" t="s">
        <v>253</v>
      </c>
      <c r="B302" s="48" t="s">
        <v>81</v>
      </c>
      <c r="C302" s="49" t="s">
        <v>82</v>
      </c>
      <c r="D302" s="50">
        <v>5</v>
      </c>
      <c r="E302" s="51"/>
      <c r="F302" s="72">
        <f>(SUM(F243:F268,F270:F300))*(D302/100)</f>
        <v>0</v>
      </c>
    </row>
    <row r="303" spans="1:6" ht="15.75" thickBot="1" x14ac:dyDescent="0.3">
      <c r="A303" s="89"/>
      <c r="B303" s="39"/>
      <c r="C303" s="40"/>
      <c r="D303" s="41"/>
      <c r="E303" s="42"/>
      <c r="F303" s="77"/>
    </row>
    <row r="304" spans="1:6" ht="45.75" thickTop="1" x14ac:dyDescent="0.25">
      <c r="A304" s="53"/>
      <c r="B304" s="73" t="s">
        <v>258</v>
      </c>
      <c r="C304" s="74"/>
      <c r="D304" s="75"/>
      <c r="E304" s="54"/>
      <c r="F304" s="55">
        <f>SUM(F243:F268,F270:F302)</f>
        <v>0</v>
      </c>
    </row>
    <row r="305" spans="1:6" x14ac:dyDescent="0.25">
      <c r="A305" s="29"/>
      <c r="B305" s="79"/>
      <c r="C305" s="33"/>
      <c r="D305" s="34"/>
      <c r="E305" s="30"/>
      <c r="F305" s="35"/>
    </row>
    <row r="306" spans="1:6" x14ac:dyDescent="0.25">
      <c r="A306" s="80" t="s">
        <v>49</v>
      </c>
      <c r="B306" s="81" t="s">
        <v>125</v>
      </c>
      <c r="C306" s="82" t="s">
        <v>51</v>
      </c>
      <c r="D306" s="83" t="s">
        <v>52</v>
      </c>
      <c r="E306" s="84" t="s">
        <v>53</v>
      </c>
      <c r="F306" s="85" t="s">
        <v>54</v>
      </c>
    </row>
    <row r="307" spans="1:6" x14ac:dyDescent="0.25">
      <c r="A307" s="67"/>
      <c r="B307" s="59"/>
      <c r="C307" s="49"/>
      <c r="D307" s="50"/>
      <c r="E307" s="30"/>
      <c r="F307" s="35"/>
    </row>
    <row r="308" spans="1:6" x14ac:dyDescent="0.25">
      <c r="A308" s="29" t="s">
        <v>27</v>
      </c>
      <c r="B308" s="52" t="s">
        <v>28</v>
      </c>
      <c r="C308" s="33"/>
      <c r="D308" s="34"/>
      <c r="E308" s="30"/>
      <c r="F308" s="35"/>
    </row>
    <row r="309" spans="1:6" x14ac:dyDescent="0.25">
      <c r="A309" s="29"/>
      <c r="B309" s="32"/>
      <c r="C309" s="33"/>
      <c r="D309" s="34"/>
      <c r="E309" s="30"/>
      <c r="F309" s="35"/>
    </row>
    <row r="310" spans="1:6" x14ac:dyDescent="0.25">
      <c r="A310" s="113"/>
      <c r="B310" s="579" t="s">
        <v>259</v>
      </c>
      <c r="C310" s="579"/>
      <c r="D310" s="579"/>
      <c r="E310" s="579"/>
      <c r="F310" s="579"/>
    </row>
    <row r="311" spans="1:6" x14ac:dyDescent="0.25">
      <c r="A311" s="113"/>
      <c r="B311" s="114"/>
      <c r="C311" s="49"/>
      <c r="D311" s="50"/>
      <c r="E311" s="115"/>
      <c r="F311" s="116"/>
    </row>
    <row r="312" spans="1:6" ht="114" x14ac:dyDescent="0.25">
      <c r="A312" s="38" t="s">
        <v>260</v>
      </c>
      <c r="B312" s="117" t="s">
        <v>261</v>
      </c>
      <c r="C312" s="118"/>
      <c r="D312" s="118"/>
      <c r="E312" s="119"/>
      <c r="F312" s="104"/>
    </row>
    <row r="313" spans="1:6" x14ac:dyDescent="0.25">
      <c r="A313" s="120"/>
      <c r="B313" s="121" t="s">
        <v>262</v>
      </c>
      <c r="C313" s="122"/>
      <c r="D313" s="123"/>
      <c r="E313" s="124" t="str">
        <f t="shared" ref="E313" si="15">IF(C313=0," ",C313*D313)</f>
        <v xml:space="preserve"> </v>
      </c>
      <c r="F313" s="125"/>
    </row>
    <row r="314" spans="1:6" ht="71.25" x14ac:dyDescent="0.25">
      <c r="A314" s="122" t="s">
        <v>263</v>
      </c>
      <c r="B314" s="120" t="s">
        <v>264</v>
      </c>
      <c r="C314" s="126" t="s">
        <v>64</v>
      </c>
      <c r="D314" s="126">
        <v>1</v>
      </c>
      <c r="E314" s="124"/>
      <c r="F314" s="20">
        <f t="shared" ref="F314:F318" si="16">D314*E314</f>
        <v>0</v>
      </c>
    </row>
    <row r="315" spans="1:6" ht="28.5" x14ac:dyDescent="0.25">
      <c r="A315" s="122" t="s">
        <v>263</v>
      </c>
      <c r="B315" s="121" t="s">
        <v>265</v>
      </c>
      <c r="C315" s="126" t="s">
        <v>64</v>
      </c>
      <c r="D315" s="126">
        <v>1</v>
      </c>
      <c r="E315" s="124"/>
      <c r="F315" s="20">
        <f t="shared" si="16"/>
        <v>0</v>
      </c>
    </row>
    <row r="316" spans="1:6" ht="28.5" x14ac:dyDescent="0.25">
      <c r="A316" s="122" t="s">
        <v>263</v>
      </c>
      <c r="B316" s="120" t="s">
        <v>266</v>
      </c>
      <c r="C316" s="126" t="s">
        <v>64</v>
      </c>
      <c r="D316" s="126">
        <v>1</v>
      </c>
      <c r="E316" s="124"/>
      <c r="F316" s="20">
        <f t="shared" si="16"/>
        <v>0</v>
      </c>
    </row>
    <row r="317" spans="1:6" x14ac:dyDescent="0.25">
      <c r="A317" s="122" t="s">
        <v>263</v>
      </c>
      <c r="B317" s="120" t="s">
        <v>267</v>
      </c>
      <c r="C317" s="126" t="s">
        <v>64</v>
      </c>
      <c r="D317" s="126">
        <v>1</v>
      </c>
      <c r="E317" s="124"/>
      <c r="F317" s="20">
        <f t="shared" si="16"/>
        <v>0</v>
      </c>
    </row>
    <row r="318" spans="1:6" x14ac:dyDescent="0.25">
      <c r="A318" s="122" t="s">
        <v>263</v>
      </c>
      <c r="B318" s="120" t="s">
        <v>268</v>
      </c>
      <c r="C318" s="126" t="s">
        <v>64</v>
      </c>
      <c r="D318" s="126">
        <v>1</v>
      </c>
      <c r="E318" s="124"/>
      <c r="F318" s="20">
        <f t="shared" si="16"/>
        <v>0</v>
      </c>
    </row>
    <row r="319" spans="1:6" ht="15.75" thickBot="1" x14ac:dyDescent="0.3">
      <c r="A319" s="122"/>
      <c r="B319" s="120"/>
      <c r="C319" s="120"/>
      <c r="D319" s="120"/>
      <c r="E319" s="124"/>
      <c r="F319" s="125"/>
    </row>
    <row r="320" spans="1:6" ht="15.75" thickTop="1" x14ac:dyDescent="0.25">
      <c r="A320" s="53"/>
      <c r="B320" s="73" t="s">
        <v>269</v>
      </c>
      <c r="C320" s="74"/>
      <c r="D320" s="75"/>
      <c r="E320" s="54"/>
      <c r="F320" s="55">
        <f>SUM(F312:F318)</f>
        <v>0</v>
      </c>
    </row>
    <row r="321" spans="1:6" x14ac:dyDescent="0.25">
      <c r="A321" s="29"/>
      <c r="B321" s="79"/>
      <c r="C321" s="33"/>
      <c r="D321" s="34"/>
      <c r="E321" s="30"/>
      <c r="F321" s="35"/>
    </row>
    <row r="322" spans="1:6" x14ac:dyDescent="0.25">
      <c r="A322" s="80" t="s">
        <v>49</v>
      </c>
      <c r="B322" s="81" t="s">
        <v>125</v>
      </c>
      <c r="C322" s="82" t="s">
        <v>51</v>
      </c>
      <c r="D322" s="83" t="s">
        <v>52</v>
      </c>
      <c r="E322" s="84" t="s">
        <v>53</v>
      </c>
      <c r="F322" s="85" t="s">
        <v>54</v>
      </c>
    </row>
    <row r="323" spans="1:6" x14ac:dyDescent="0.25">
      <c r="A323" s="67"/>
      <c r="B323" s="59"/>
      <c r="C323" s="49"/>
      <c r="D323" s="50"/>
      <c r="E323" s="30"/>
      <c r="F323" s="35"/>
    </row>
    <row r="324" spans="1:6" ht="42.75" x14ac:dyDescent="0.25">
      <c r="A324" s="29" t="s">
        <v>29</v>
      </c>
      <c r="B324" s="52" t="s">
        <v>30</v>
      </c>
      <c r="C324" s="33"/>
      <c r="D324" s="34"/>
      <c r="E324" s="30"/>
      <c r="F324" s="35"/>
    </row>
    <row r="325" spans="1:6" x14ac:dyDescent="0.25">
      <c r="A325" s="29"/>
      <c r="B325" s="52"/>
      <c r="C325" s="33"/>
      <c r="D325" s="34"/>
      <c r="E325" s="30"/>
      <c r="F325" s="35"/>
    </row>
    <row r="326" spans="1:6" x14ac:dyDescent="0.25">
      <c r="A326" s="127"/>
      <c r="B326" s="114" t="s">
        <v>128</v>
      </c>
      <c r="C326" s="101"/>
      <c r="D326" s="102"/>
      <c r="E326" s="128"/>
      <c r="F326" s="129"/>
    </row>
    <row r="327" spans="1:6" ht="30" x14ac:dyDescent="0.25">
      <c r="A327" s="127"/>
      <c r="B327" s="114" t="s">
        <v>270</v>
      </c>
      <c r="C327" s="101"/>
      <c r="D327" s="102"/>
      <c r="E327" s="128"/>
      <c r="F327" s="129"/>
    </row>
    <row r="328" spans="1:6" x14ac:dyDescent="0.25">
      <c r="A328" s="113"/>
      <c r="B328" s="130"/>
      <c r="C328" s="49"/>
      <c r="D328" s="50"/>
      <c r="E328" s="131"/>
      <c r="F328" s="132"/>
    </row>
    <row r="329" spans="1:6" ht="85.5" x14ac:dyDescent="0.25">
      <c r="A329" s="38" t="s">
        <v>271</v>
      </c>
      <c r="B329" s="133" t="s">
        <v>272</v>
      </c>
      <c r="C329" s="40" t="s">
        <v>64</v>
      </c>
      <c r="D329" s="41">
        <v>1</v>
      </c>
      <c r="E329" s="134"/>
      <c r="F329" s="20">
        <f t="shared" ref="F329" si="17">D329*E329</f>
        <v>0</v>
      </c>
    </row>
    <row r="330" spans="1:6" x14ac:dyDescent="0.25">
      <c r="A330" s="113"/>
      <c r="B330" s="130"/>
      <c r="C330" s="49"/>
      <c r="D330" s="50"/>
      <c r="E330" s="134"/>
      <c r="F330" s="20"/>
    </row>
    <row r="331" spans="1:6" ht="99.75" x14ac:dyDescent="0.25">
      <c r="A331" s="38" t="s">
        <v>273</v>
      </c>
      <c r="B331" s="135" t="s">
        <v>274</v>
      </c>
      <c r="C331" s="40" t="s">
        <v>64</v>
      </c>
      <c r="D331" s="41">
        <v>1</v>
      </c>
      <c r="E331" s="134"/>
      <c r="F331" s="20">
        <f t="shared" ref="F331" si="18">D331*E331</f>
        <v>0</v>
      </c>
    </row>
    <row r="332" spans="1:6" x14ac:dyDescent="0.25">
      <c r="A332" s="113"/>
      <c r="B332" s="133"/>
      <c r="C332" s="49"/>
      <c r="D332" s="50"/>
      <c r="E332" s="134"/>
      <c r="F332" s="20"/>
    </row>
    <row r="333" spans="1:6" ht="85.5" x14ac:dyDescent="0.25">
      <c r="A333" s="38" t="s">
        <v>275</v>
      </c>
      <c r="B333" s="135" t="s">
        <v>276</v>
      </c>
      <c r="C333" s="40" t="s">
        <v>64</v>
      </c>
      <c r="D333" s="41">
        <v>1</v>
      </c>
      <c r="E333" s="134"/>
      <c r="F333" s="20">
        <f t="shared" ref="F333" si="19">D333*E333</f>
        <v>0</v>
      </c>
    </row>
    <row r="334" spans="1:6" x14ac:dyDescent="0.25">
      <c r="A334" s="113"/>
      <c r="B334" s="130"/>
      <c r="C334" s="49"/>
      <c r="D334" s="50"/>
      <c r="E334" s="134"/>
      <c r="F334" s="20"/>
    </row>
    <row r="335" spans="1:6" ht="114" x14ac:dyDescent="0.25">
      <c r="A335" s="38" t="s">
        <v>277</v>
      </c>
      <c r="B335" s="133" t="s">
        <v>278</v>
      </c>
      <c r="C335" s="40" t="s">
        <v>64</v>
      </c>
      <c r="D335" s="41">
        <v>1</v>
      </c>
      <c r="E335" s="134"/>
      <c r="F335" s="20">
        <f t="shared" ref="F335" si="20">D335*E335</f>
        <v>0</v>
      </c>
    </row>
    <row r="336" spans="1:6" x14ac:dyDescent="0.25">
      <c r="A336" s="113"/>
      <c r="B336" s="130"/>
      <c r="C336" s="49"/>
      <c r="D336" s="50"/>
      <c r="E336" s="134"/>
      <c r="F336" s="20"/>
    </row>
    <row r="337" spans="1:6" ht="85.5" x14ac:dyDescent="0.25">
      <c r="A337" s="38" t="s">
        <v>279</v>
      </c>
      <c r="B337" s="135" t="s">
        <v>280</v>
      </c>
      <c r="C337" s="40" t="s">
        <v>64</v>
      </c>
      <c r="D337" s="41">
        <v>1</v>
      </c>
      <c r="E337" s="134"/>
      <c r="F337" s="20">
        <f t="shared" ref="F337" si="21">D337*E337</f>
        <v>0</v>
      </c>
    </row>
    <row r="338" spans="1:6" x14ac:dyDescent="0.25">
      <c r="A338" s="113"/>
      <c r="B338" s="130"/>
      <c r="C338" s="49"/>
      <c r="D338" s="50"/>
      <c r="E338" s="134"/>
      <c r="F338" s="20"/>
    </row>
    <row r="339" spans="1:6" ht="114" x14ac:dyDescent="0.25">
      <c r="A339" s="38" t="s">
        <v>281</v>
      </c>
      <c r="B339" s="133" t="s">
        <v>282</v>
      </c>
      <c r="C339" s="40" t="s">
        <v>64</v>
      </c>
      <c r="D339" s="41">
        <v>1</v>
      </c>
      <c r="E339" s="134"/>
      <c r="F339" s="20">
        <f t="shared" ref="F339" si="22">D339*E339</f>
        <v>0</v>
      </c>
    </row>
    <row r="340" spans="1:6" x14ac:dyDescent="0.25">
      <c r="A340" s="113"/>
      <c r="B340" s="130"/>
      <c r="C340" s="49"/>
      <c r="D340" s="50"/>
      <c r="E340" s="134"/>
      <c r="F340" s="20"/>
    </row>
    <row r="341" spans="1:6" x14ac:dyDescent="0.25">
      <c r="A341" s="80" t="s">
        <v>49</v>
      </c>
      <c r="B341" s="81" t="s">
        <v>125</v>
      </c>
      <c r="C341" s="82" t="s">
        <v>51</v>
      </c>
      <c r="D341" s="83" t="s">
        <v>52</v>
      </c>
      <c r="E341" s="84" t="s">
        <v>53</v>
      </c>
      <c r="F341" s="85" t="s">
        <v>54</v>
      </c>
    </row>
    <row r="342" spans="1:6" x14ac:dyDescent="0.25">
      <c r="A342" s="67"/>
      <c r="B342" s="59"/>
      <c r="C342" s="49"/>
      <c r="D342" s="50"/>
      <c r="E342" s="30"/>
      <c r="F342" s="35"/>
    </row>
    <row r="343" spans="1:6" ht="85.5" x14ac:dyDescent="0.25">
      <c r="A343" s="38" t="s">
        <v>283</v>
      </c>
      <c r="B343" s="135" t="s">
        <v>284</v>
      </c>
      <c r="C343" s="40" t="s">
        <v>64</v>
      </c>
      <c r="D343" s="41">
        <v>1</v>
      </c>
      <c r="E343" s="134"/>
      <c r="F343" s="20">
        <f t="shared" ref="F343" si="23">D343*E343</f>
        <v>0</v>
      </c>
    </row>
    <row r="344" spans="1:6" x14ac:dyDescent="0.25">
      <c r="A344" s="113"/>
      <c r="B344" s="130"/>
      <c r="C344" s="49"/>
      <c r="D344" s="50"/>
      <c r="E344" s="134"/>
      <c r="F344" s="20"/>
    </row>
    <row r="345" spans="1:6" ht="114" x14ac:dyDescent="0.25">
      <c r="A345" s="38" t="s">
        <v>285</v>
      </c>
      <c r="B345" s="133" t="s">
        <v>286</v>
      </c>
      <c r="C345" s="40" t="s">
        <v>64</v>
      </c>
      <c r="D345" s="41">
        <v>1</v>
      </c>
      <c r="E345" s="134"/>
      <c r="F345" s="20">
        <f t="shared" ref="F345" si="24">D345*E345</f>
        <v>0</v>
      </c>
    </row>
    <row r="346" spans="1:6" x14ac:dyDescent="0.25">
      <c r="A346" s="113"/>
      <c r="B346" s="130"/>
      <c r="C346" s="49"/>
      <c r="D346" s="50"/>
      <c r="E346" s="134"/>
      <c r="F346" s="20"/>
    </row>
    <row r="347" spans="1:6" ht="85.5" x14ac:dyDescent="0.25">
      <c r="A347" s="38" t="s">
        <v>287</v>
      </c>
      <c r="B347" s="135" t="s">
        <v>288</v>
      </c>
      <c r="C347" s="40" t="s">
        <v>64</v>
      </c>
      <c r="D347" s="41">
        <v>2</v>
      </c>
      <c r="E347" s="134"/>
      <c r="F347" s="20">
        <f t="shared" ref="F347" si="25">D347*E347</f>
        <v>0</v>
      </c>
    </row>
    <row r="348" spans="1:6" x14ac:dyDescent="0.25">
      <c r="A348" s="113"/>
      <c r="B348" s="130"/>
      <c r="C348" s="49"/>
      <c r="D348" s="50"/>
      <c r="E348" s="134"/>
      <c r="F348" s="20"/>
    </row>
    <row r="349" spans="1:6" ht="114" x14ac:dyDescent="0.25">
      <c r="A349" s="38" t="s">
        <v>289</v>
      </c>
      <c r="B349" s="133" t="s">
        <v>290</v>
      </c>
      <c r="C349" s="40" t="s">
        <v>64</v>
      </c>
      <c r="D349" s="41">
        <v>1</v>
      </c>
      <c r="E349" s="134"/>
      <c r="F349" s="20">
        <f t="shared" ref="F349" si="26">D349*E349</f>
        <v>0</v>
      </c>
    </row>
    <row r="350" spans="1:6" x14ac:dyDescent="0.25">
      <c r="A350" s="113"/>
      <c r="B350" s="130"/>
      <c r="C350" s="49"/>
      <c r="D350" s="50"/>
      <c r="E350" s="134"/>
      <c r="F350" s="20"/>
    </row>
    <row r="351" spans="1:6" ht="85.5" x14ac:dyDescent="0.25">
      <c r="A351" s="38" t="s">
        <v>291</v>
      </c>
      <c r="B351" s="135" t="s">
        <v>292</v>
      </c>
      <c r="C351" s="40" t="s">
        <v>64</v>
      </c>
      <c r="D351" s="41">
        <v>1</v>
      </c>
      <c r="E351" s="134"/>
      <c r="F351" s="20">
        <f t="shared" ref="F351" si="27">D351*E351</f>
        <v>0</v>
      </c>
    </row>
    <row r="352" spans="1:6" x14ac:dyDescent="0.25">
      <c r="A352" s="113"/>
      <c r="B352" s="130"/>
      <c r="C352" s="49"/>
      <c r="D352" s="50"/>
      <c r="E352" s="134"/>
      <c r="F352" s="20"/>
    </row>
    <row r="353" spans="1:6" ht="99.75" x14ac:dyDescent="0.25">
      <c r="A353" s="38" t="s">
        <v>293</v>
      </c>
      <c r="B353" s="133" t="s">
        <v>294</v>
      </c>
      <c r="C353" s="40" t="s">
        <v>64</v>
      </c>
      <c r="D353" s="41">
        <v>3</v>
      </c>
      <c r="E353" s="134"/>
      <c r="F353" s="20">
        <f t="shared" ref="F353" si="28">D353*E353</f>
        <v>0</v>
      </c>
    </row>
    <row r="354" spans="1:6" x14ac:dyDescent="0.25">
      <c r="A354" s="113"/>
      <c r="B354" s="130"/>
      <c r="C354" s="49"/>
      <c r="D354" s="50"/>
      <c r="E354" s="134"/>
      <c r="F354" s="20"/>
    </row>
    <row r="355" spans="1:6" ht="99.75" x14ac:dyDescent="0.25">
      <c r="A355" s="38" t="s">
        <v>295</v>
      </c>
      <c r="B355" s="133" t="s">
        <v>296</v>
      </c>
      <c r="C355" s="40" t="s">
        <v>64</v>
      </c>
      <c r="D355" s="41">
        <v>1</v>
      </c>
      <c r="E355" s="134"/>
      <c r="F355" s="20">
        <f t="shared" ref="F355" si="29">D355*E355</f>
        <v>0</v>
      </c>
    </row>
    <row r="356" spans="1:6" x14ac:dyDescent="0.25">
      <c r="A356" s="113"/>
      <c r="B356" s="130"/>
      <c r="C356" s="49"/>
      <c r="D356" s="50"/>
      <c r="E356" s="134"/>
      <c r="F356" s="20"/>
    </row>
    <row r="357" spans="1:6" x14ac:dyDescent="0.25">
      <c r="A357" s="80" t="s">
        <v>49</v>
      </c>
      <c r="B357" s="81" t="s">
        <v>125</v>
      </c>
      <c r="C357" s="82" t="s">
        <v>51</v>
      </c>
      <c r="D357" s="83" t="s">
        <v>52</v>
      </c>
      <c r="E357" s="84" t="s">
        <v>53</v>
      </c>
      <c r="F357" s="85" t="s">
        <v>54</v>
      </c>
    </row>
    <row r="358" spans="1:6" x14ac:dyDescent="0.25">
      <c r="A358" s="67"/>
      <c r="B358" s="59"/>
      <c r="C358" s="49"/>
      <c r="D358" s="50"/>
      <c r="E358" s="30"/>
      <c r="F358" s="35"/>
    </row>
    <row r="359" spans="1:6" ht="114" x14ac:dyDescent="0.25">
      <c r="A359" s="38" t="s">
        <v>297</v>
      </c>
      <c r="B359" s="133" t="s">
        <v>298</v>
      </c>
      <c r="C359" s="40" t="s">
        <v>64</v>
      </c>
      <c r="D359" s="41">
        <v>1</v>
      </c>
      <c r="E359" s="134"/>
      <c r="F359" s="20">
        <f t="shared" ref="F359" si="30">D359*E359</f>
        <v>0</v>
      </c>
    </row>
    <row r="360" spans="1:6" x14ac:dyDescent="0.25">
      <c r="A360" s="113"/>
      <c r="B360" s="130"/>
      <c r="C360" s="49"/>
      <c r="D360" s="50"/>
      <c r="E360" s="134"/>
      <c r="F360" s="20"/>
    </row>
    <row r="361" spans="1:6" ht="99.75" x14ac:dyDescent="0.25">
      <c r="A361" s="38" t="s">
        <v>299</v>
      </c>
      <c r="B361" s="133" t="s">
        <v>300</v>
      </c>
      <c r="C361" s="40" t="s">
        <v>64</v>
      </c>
      <c r="D361" s="41">
        <v>1</v>
      </c>
      <c r="E361" s="134"/>
      <c r="F361" s="20">
        <f t="shared" ref="F361" si="31">D361*E361</f>
        <v>0</v>
      </c>
    </row>
    <row r="362" spans="1:6" x14ac:dyDescent="0.25">
      <c r="A362" s="113"/>
      <c r="B362" s="130"/>
      <c r="C362" s="49"/>
      <c r="D362" s="50"/>
      <c r="E362" s="134"/>
      <c r="F362" s="20"/>
    </row>
    <row r="363" spans="1:6" ht="99.75" x14ac:dyDescent="0.25">
      <c r="A363" s="38" t="s">
        <v>301</v>
      </c>
      <c r="B363" s="133" t="s">
        <v>302</v>
      </c>
      <c r="C363" s="40" t="s">
        <v>64</v>
      </c>
      <c r="D363" s="41">
        <v>1</v>
      </c>
      <c r="E363" s="134"/>
      <c r="F363" s="20">
        <f t="shared" ref="F363" si="32">D363*E363</f>
        <v>0</v>
      </c>
    </row>
    <row r="364" spans="1:6" x14ac:dyDescent="0.25">
      <c r="A364" s="113"/>
      <c r="B364" s="130"/>
      <c r="C364" s="49"/>
      <c r="D364" s="50"/>
      <c r="E364" s="134"/>
      <c r="F364" s="20"/>
    </row>
    <row r="365" spans="1:6" ht="99.75" x14ac:dyDescent="0.25">
      <c r="A365" s="38" t="s">
        <v>303</v>
      </c>
      <c r="B365" s="133" t="s">
        <v>304</v>
      </c>
      <c r="C365" s="40" t="s">
        <v>64</v>
      </c>
      <c r="D365" s="41">
        <v>1</v>
      </c>
      <c r="E365" s="134"/>
      <c r="F365" s="20">
        <f t="shared" ref="F365" si="33">D365*E365</f>
        <v>0</v>
      </c>
    </row>
    <row r="366" spans="1:6" x14ac:dyDescent="0.25">
      <c r="A366" s="113"/>
      <c r="B366" s="130"/>
      <c r="C366" s="49"/>
      <c r="D366" s="50"/>
      <c r="E366" s="134"/>
      <c r="F366" s="20"/>
    </row>
    <row r="367" spans="1:6" ht="99.75" x14ac:dyDescent="0.25">
      <c r="A367" s="38" t="s">
        <v>305</v>
      </c>
      <c r="B367" s="133" t="s">
        <v>306</v>
      </c>
      <c r="C367" s="40" t="s">
        <v>64</v>
      </c>
      <c r="D367" s="41">
        <v>1</v>
      </c>
      <c r="E367" s="134"/>
      <c r="F367" s="20">
        <f t="shared" ref="F367" si="34">D367*E367</f>
        <v>0</v>
      </c>
    </row>
    <row r="368" spans="1:6" x14ac:dyDescent="0.25">
      <c r="A368" s="113"/>
      <c r="B368" s="130"/>
      <c r="C368" s="49"/>
      <c r="D368" s="50"/>
      <c r="E368" s="134"/>
      <c r="F368" s="20"/>
    </row>
    <row r="369" spans="1:6" ht="115.5" x14ac:dyDescent="0.25">
      <c r="A369" s="38" t="s">
        <v>307</v>
      </c>
      <c r="B369" s="133" t="s">
        <v>308</v>
      </c>
      <c r="C369" s="40" t="s">
        <v>64</v>
      </c>
      <c r="D369" s="41">
        <v>1</v>
      </c>
      <c r="E369" s="134"/>
      <c r="F369" s="20">
        <f t="shared" ref="F369" si="35">D369*E369</f>
        <v>0</v>
      </c>
    </row>
    <row r="370" spans="1:6" x14ac:dyDescent="0.25">
      <c r="A370" s="113"/>
      <c r="B370" s="130"/>
      <c r="C370" s="49"/>
      <c r="D370" s="50"/>
      <c r="E370" s="134"/>
      <c r="F370" s="20"/>
    </row>
    <row r="371" spans="1:6" ht="99.75" x14ac:dyDescent="0.25">
      <c r="A371" s="38" t="s">
        <v>309</v>
      </c>
      <c r="B371" s="133" t="s">
        <v>310</v>
      </c>
      <c r="C371" s="40" t="s">
        <v>64</v>
      </c>
      <c r="D371" s="41">
        <v>1</v>
      </c>
      <c r="E371" s="134"/>
      <c r="F371" s="20">
        <f t="shared" ref="F371" si="36">D371*E371</f>
        <v>0</v>
      </c>
    </row>
    <row r="372" spans="1:6" x14ac:dyDescent="0.25">
      <c r="A372" s="113"/>
      <c r="B372" s="130"/>
      <c r="C372" s="49"/>
      <c r="D372" s="50"/>
      <c r="E372" s="134"/>
      <c r="F372" s="20"/>
    </row>
    <row r="373" spans="1:6" x14ac:dyDescent="0.25">
      <c r="A373" s="80" t="s">
        <v>49</v>
      </c>
      <c r="B373" s="81" t="s">
        <v>125</v>
      </c>
      <c r="C373" s="82" t="s">
        <v>51</v>
      </c>
      <c r="D373" s="83" t="s">
        <v>52</v>
      </c>
      <c r="E373" s="84" t="s">
        <v>53</v>
      </c>
      <c r="F373" s="85" t="s">
        <v>54</v>
      </c>
    </row>
    <row r="374" spans="1:6" x14ac:dyDescent="0.25">
      <c r="A374" s="67"/>
      <c r="B374" s="59"/>
      <c r="C374" s="49"/>
      <c r="D374" s="50"/>
      <c r="E374" s="30"/>
      <c r="F374" s="35"/>
    </row>
    <row r="375" spans="1:6" ht="114" x14ac:dyDescent="0.25">
      <c r="A375" s="38" t="s">
        <v>311</v>
      </c>
      <c r="B375" s="135" t="s">
        <v>312</v>
      </c>
      <c r="C375" s="40" t="s">
        <v>64</v>
      </c>
      <c r="D375" s="41">
        <v>1</v>
      </c>
      <c r="E375" s="134"/>
      <c r="F375" s="20">
        <f t="shared" ref="F375" si="37">D375*E375</f>
        <v>0</v>
      </c>
    </row>
    <row r="376" spans="1:6" x14ac:dyDescent="0.25">
      <c r="A376" s="113"/>
      <c r="B376" s="130"/>
      <c r="C376" s="49"/>
      <c r="D376" s="50"/>
      <c r="E376" s="134"/>
      <c r="F376" s="20"/>
    </row>
    <row r="377" spans="1:6" ht="99.75" x14ac:dyDescent="0.25">
      <c r="A377" s="38" t="s">
        <v>313</v>
      </c>
      <c r="B377" s="133" t="s">
        <v>314</v>
      </c>
      <c r="C377" s="40" t="s">
        <v>64</v>
      </c>
      <c r="D377" s="41">
        <v>2</v>
      </c>
      <c r="E377" s="134"/>
      <c r="F377" s="20">
        <f t="shared" ref="F377" si="38">D377*E377</f>
        <v>0</v>
      </c>
    </row>
    <row r="378" spans="1:6" x14ac:dyDescent="0.25">
      <c r="A378" s="67"/>
      <c r="B378" s="59"/>
      <c r="C378" s="49"/>
      <c r="D378" s="50"/>
      <c r="E378" s="30"/>
      <c r="F378" s="35"/>
    </row>
    <row r="379" spans="1:6" ht="99.75" x14ac:dyDescent="0.25">
      <c r="A379" s="38" t="s">
        <v>315</v>
      </c>
      <c r="B379" s="133" t="s">
        <v>316</v>
      </c>
      <c r="C379" s="40" t="s">
        <v>64</v>
      </c>
      <c r="D379" s="41">
        <v>2</v>
      </c>
      <c r="E379" s="134"/>
      <c r="F379" s="20">
        <f t="shared" ref="F379" si="39">D379*E379</f>
        <v>0</v>
      </c>
    </row>
    <row r="380" spans="1:6" x14ac:dyDescent="0.25">
      <c r="A380" s="113"/>
      <c r="B380" s="130"/>
      <c r="C380" s="49"/>
      <c r="D380" s="50"/>
      <c r="E380" s="134"/>
      <c r="F380" s="20"/>
    </row>
    <row r="381" spans="1:6" ht="99.75" x14ac:dyDescent="0.25">
      <c r="A381" s="38" t="s">
        <v>317</v>
      </c>
      <c r="B381" s="135" t="s">
        <v>318</v>
      </c>
      <c r="C381" s="40" t="s">
        <v>64</v>
      </c>
      <c r="D381" s="41">
        <v>1</v>
      </c>
      <c r="E381" s="134"/>
      <c r="F381" s="20">
        <f t="shared" ref="F381" si="40">D381*E381</f>
        <v>0</v>
      </c>
    </row>
    <row r="382" spans="1:6" x14ac:dyDescent="0.25">
      <c r="A382" s="113"/>
      <c r="B382" s="130"/>
      <c r="C382" s="49"/>
      <c r="D382" s="50"/>
      <c r="E382" s="134"/>
      <c r="F382" s="20"/>
    </row>
    <row r="383" spans="1:6" ht="99.75" x14ac:dyDescent="0.25">
      <c r="A383" s="38" t="s">
        <v>319</v>
      </c>
      <c r="B383" s="135" t="s">
        <v>320</v>
      </c>
      <c r="C383" s="40" t="s">
        <v>64</v>
      </c>
      <c r="D383" s="41">
        <v>1</v>
      </c>
      <c r="E383" s="134"/>
      <c r="F383" s="20">
        <f t="shared" ref="F383" si="41">D383*E383</f>
        <v>0</v>
      </c>
    </row>
    <row r="384" spans="1:6" x14ac:dyDescent="0.25">
      <c r="A384" s="113"/>
      <c r="B384" s="130"/>
      <c r="C384" s="49"/>
      <c r="D384" s="50"/>
      <c r="E384" s="134"/>
      <c r="F384" s="20"/>
    </row>
    <row r="385" spans="1:6" ht="99.75" x14ac:dyDescent="0.25">
      <c r="A385" s="38" t="s">
        <v>321</v>
      </c>
      <c r="B385" s="135" t="s">
        <v>322</v>
      </c>
      <c r="C385" s="40" t="s">
        <v>64</v>
      </c>
      <c r="D385" s="41">
        <v>1</v>
      </c>
      <c r="E385" s="134"/>
      <c r="F385" s="20">
        <f t="shared" ref="F385" si="42">D385*E385</f>
        <v>0</v>
      </c>
    </row>
    <row r="386" spans="1:6" x14ac:dyDescent="0.25">
      <c r="A386" s="113"/>
      <c r="B386" s="130"/>
      <c r="C386" s="49"/>
      <c r="D386" s="50"/>
      <c r="E386" s="134"/>
      <c r="F386" s="20"/>
    </row>
    <row r="387" spans="1:6" ht="99.75" x14ac:dyDescent="0.25">
      <c r="A387" s="38" t="s">
        <v>323</v>
      </c>
      <c r="B387" s="135" t="s">
        <v>324</v>
      </c>
      <c r="C387" s="40" t="s">
        <v>64</v>
      </c>
      <c r="D387" s="41">
        <v>1</v>
      </c>
      <c r="E387" s="134"/>
      <c r="F387" s="20">
        <f t="shared" ref="F387" si="43">D387*E387</f>
        <v>0</v>
      </c>
    </row>
    <row r="388" spans="1:6" x14ac:dyDescent="0.25">
      <c r="A388" s="113"/>
      <c r="B388" s="130"/>
      <c r="C388" s="49"/>
      <c r="D388" s="50"/>
      <c r="E388" s="134"/>
      <c r="F388" s="20"/>
    </row>
    <row r="389" spans="1:6" x14ac:dyDescent="0.25">
      <c r="A389" s="80" t="s">
        <v>49</v>
      </c>
      <c r="B389" s="81" t="s">
        <v>125</v>
      </c>
      <c r="C389" s="82" t="s">
        <v>51</v>
      </c>
      <c r="D389" s="83" t="s">
        <v>52</v>
      </c>
      <c r="E389" s="84" t="s">
        <v>53</v>
      </c>
      <c r="F389" s="85" t="s">
        <v>54</v>
      </c>
    </row>
    <row r="390" spans="1:6" x14ac:dyDescent="0.25">
      <c r="A390" s="67"/>
      <c r="B390" s="59"/>
      <c r="C390" s="49"/>
      <c r="D390" s="50"/>
      <c r="E390" s="30"/>
      <c r="F390" s="35"/>
    </row>
    <row r="391" spans="1:6" ht="99.75" x14ac:dyDescent="0.25">
      <c r="A391" s="38" t="s">
        <v>325</v>
      </c>
      <c r="B391" s="135" t="s">
        <v>326</v>
      </c>
      <c r="C391" s="40" t="s">
        <v>64</v>
      </c>
      <c r="D391" s="41">
        <v>1</v>
      </c>
      <c r="E391" s="134"/>
      <c r="F391" s="20">
        <f t="shared" ref="F391" si="44">D391*E391</f>
        <v>0</v>
      </c>
    </row>
    <row r="392" spans="1:6" x14ac:dyDescent="0.25">
      <c r="A392" s="113"/>
      <c r="B392" s="133"/>
      <c r="C392" s="49"/>
      <c r="D392" s="50"/>
      <c r="E392" s="134"/>
      <c r="F392" s="20"/>
    </row>
    <row r="393" spans="1:6" ht="85.5" x14ac:dyDescent="0.25">
      <c r="A393" s="38" t="s">
        <v>327</v>
      </c>
      <c r="B393" s="135" t="s">
        <v>328</v>
      </c>
      <c r="C393" s="40" t="s">
        <v>64</v>
      </c>
      <c r="D393" s="41">
        <v>1</v>
      </c>
      <c r="E393" s="134"/>
      <c r="F393" s="20">
        <f t="shared" ref="F393" si="45">D393*E393</f>
        <v>0</v>
      </c>
    </row>
    <row r="394" spans="1:6" x14ac:dyDescent="0.25">
      <c r="A394" s="113"/>
      <c r="B394" s="133"/>
      <c r="C394" s="49"/>
      <c r="D394" s="50"/>
      <c r="E394" s="134"/>
      <c r="F394" s="20"/>
    </row>
    <row r="395" spans="1:6" ht="85.5" x14ac:dyDescent="0.25">
      <c r="A395" s="38" t="s">
        <v>329</v>
      </c>
      <c r="B395" s="135" t="s">
        <v>330</v>
      </c>
      <c r="C395" s="40" t="s">
        <v>64</v>
      </c>
      <c r="D395" s="41">
        <v>1</v>
      </c>
      <c r="E395" s="134"/>
      <c r="F395" s="20">
        <f t="shared" ref="F395" si="46">D395*E395</f>
        <v>0</v>
      </c>
    </row>
    <row r="396" spans="1:6" x14ac:dyDescent="0.25">
      <c r="A396" s="38"/>
      <c r="B396" s="135"/>
      <c r="C396" s="40"/>
      <c r="D396" s="41"/>
      <c r="E396" s="134"/>
      <c r="F396" s="20"/>
    </row>
    <row r="397" spans="1:6" ht="85.5" x14ac:dyDescent="0.25">
      <c r="A397" s="38" t="s">
        <v>331</v>
      </c>
      <c r="B397" s="135" t="s">
        <v>332</v>
      </c>
      <c r="C397" s="40" t="s">
        <v>64</v>
      </c>
      <c r="D397" s="41">
        <v>1</v>
      </c>
      <c r="E397" s="134"/>
      <c r="F397" s="20">
        <f t="shared" ref="F397" si="47">D397*E397</f>
        <v>0</v>
      </c>
    </row>
    <row r="398" spans="1:6" x14ac:dyDescent="0.25">
      <c r="A398" s="113"/>
      <c r="B398" s="130"/>
      <c r="C398" s="49"/>
      <c r="D398" s="50"/>
      <c r="E398" s="134"/>
      <c r="F398" s="20"/>
    </row>
    <row r="399" spans="1:6" ht="71.25" x14ac:dyDescent="0.25">
      <c r="A399" s="38" t="s">
        <v>333</v>
      </c>
      <c r="B399" s="135" t="s">
        <v>334</v>
      </c>
      <c r="C399" s="40" t="s">
        <v>64</v>
      </c>
      <c r="D399" s="41">
        <v>1</v>
      </c>
      <c r="E399" s="134"/>
      <c r="F399" s="20">
        <f t="shared" ref="F399" si="48">D399*E399</f>
        <v>0</v>
      </c>
    </row>
    <row r="400" spans="1:6" x14ac:dyDescent="0.25">
      <c r="A400" s="113"/>
      <c r="B400" s="130"/>
      <c r="C400" s="49"/>
      <c r="D400" s="50"/>
      <c r="E400" s="134"/>
      <c r="F400" s="20"/>
    </row>
    <row r="401" spans="1:6" ht="71.25" x14ac:dyDescent="0.25">
      <c r="A401" s="38" t="s">
        <v>335</v>
      </c>
      <c r="B401" s="135" t="s">
        <v>336</v>
      </c>
      <c r="C401" s="40" t="s">
        <v>64</v>
      </c>
      <c r="D401" s="41">
        <v>1</v>
      </c>
      <c r="E401" s="134"/>
      <c r="F401" s="20">
        <f t="shared" ref="F401" si="49">D401*E401</f>
        <v>0</v>
      </c>
    </row>
    <row r="402" spans="1:6" x14ac:dyDescent="0.25">
      <c r="A402" s="113"/>
      <c r="B402" s="130"/>
      <c r="C402" s="49"/>
      <c r="D402" s="50"/>
      <c r="E402" s="134"/>
      <c r="F402" s="20"/>
    </row>
    <row r="403" spans="1:6" ht="85.5" x14ac:dyDescent="0.25">
      <c r="A403" s="38" t="s">
        <v>337</v>
      </c>
      <c r="B403" s="135" t="s">
        <v>338</v>
      </c>
      <c r="C403" s="40" t="s">
        <v>64</v>
      </c>
      <c r="D403" s="41">
        <v>1</v>
      </c>
      <c r="E403" s="134"/>
      <c r="F403" s="20">
        <f t="shared" ref="F403:F405" si="50">D403*E403</f>
        <v>0</v>
      </c>
    </row>
    <row r="404" spans="1:6" x14ac:dyDescent="0.25">
      <c r="A404" s="113"/>
      <c r="B404" s="130"/>
      <c r="C404" s="49"/>
      <c r="D404" s="50"/>
      <c r="E404" s="134"/>
      <c r="F404" s="20"/>
    </row>
    <row r="405" spans="1:6" ht="85.5" x14ac:dyDescent="0.25">
      <c r="A405" s="38" t="s">
        <v>339</v>
      </c>
      <c r="B405" s="135" t="s">
        <v>340</v>
      </c>
      <c r="C405" s="40" t="s">
        <v>64</v>
      </c>
      <c r="D405" s="41">
        <v>1</v>
      </c>
      <c r="E405" s="134"/>
      <c r="F405" s="20">
        <f t="shared" si="50"/>
        <v>0</v>
      </c>
    </row>
    <row r="406" spans="1:6" x14ac:dyDescent="0.25">
      <c r="A406" s="113"/>
      <c r="B406" s="130"/>
      <c r="C406" s="49"/>
      <c r="D406" s="50"/>
      <c r="E406" s="134"/>
      <c r="F406" s="20"/>
    </row>
    <row r="407" spans="1:6" x14ac:dyDescent="0.25">
      <c r="A407" s="80" t="s">
        <v>49</v>
      </c>
      <c r="B407" s="81" t="s">
        <v>125</v>
      </c>
      <c r="C407" s="82" t="s">
        <v>51</v>
      </c>
      <c r="D407" s="83" t="s">
        <v>52</v>
      </c>
      <c r="E407" s="84" t="s">
        <v>53</v>
      </c>
      <c r="F407" s="85" t="s">
        <v>54</v>
      </c>
    </row>
    <row r="408" spans="1:6" x14ac:dyDescent="0.25">
      <c r="A408" s="67"/>
      <c r="B408" s="59"/>
      <c r="C408" s="49"/>
      <c r="D408" s="50"/>
      <c r="E408" s="30"/>
      <c r="F408" s="35"/>
    </row>
    <row r="409" spans="1:6" ht="99.75" x14ac:dyDescent="0.25">
      <c r="A409" s="38" t="s">
        <v>341</v>
      </c>
      <c r="B409" s="135" t="s">
        <v>342</v>
      </c>
      <c r="C409" s="40" t="s">
        <v>64</v>
      </c>
      <c r="D409" s="41">
        <v>4</v>
      </c>
      <c r="E409" s="134"/>
      <c r="F409" s="20">
        <f t="shared" ref="F409" si="51">D409*E409</f>
        <v>0</v>
      </c>
    </row>
    <row r="410" spans="1:6" x14ac:dyDescent="0.25">
      <c r="A410" s="113"/>
      <c r="B410" s="130"/>
      <c r="C410" s="49"/>
      <c r="D410" s="50"/>
      <c r="E410" s="134"/>
      <c r="F410" s="20"/>
    </row>
    <row r="411" spans="1:6" ht="85.5" x14ac:dyDescent="0.25">
      <c r="A411" s="38" t="s">
        <v>343</v>
      </c>
      <c r="B411" s="135" t="s">
        <v>344</v>
      </c>
      <c r="C411" s="40" t="s">
        <v>64</v>
      </c>
      <c r="D411" s="41">
        <v>2</v>
      </c>
      <c r="E411" s="134"/>
      <c r="F411" s="20">
        <f t="shared" ref="F411" si="52">D411*E411</f>
        <v>0</v>
      </c>
    </row>
    <row r="412" spans="1:6" ht="15.75" thickBot="1" x14ac:dyDescent="0.3">
      <c r="A412" s="113"/>
      <c r="B412" s="130"/>
      <c r="C412" s="49"/>
      <c r="D412" s="50"/>
      <c r="E412" s="134"/>
      <c r="F412" s="20"/>
    </row>
    <row r="413" spans="1:6" ht="45.75" thickTop="1" x14ac:dyDescent="0.25">
      <c r="A413" s="53"/>
      <c r="B413" s="73" t="s">
        <v>345</v>
      </c>
      <c r="C413" s="74"/>
      <c r="D413" s="75"/>
      <c r="E413" s="54"/>
      <c r="F413" s="55">
        <f>SUM(F329:F360,F361:F388,F391:F396,F397:F411)</f>
        <v>0</v>
      </c>
    </row>
    <row r="414" spans="1:6" x14ac:dyDescent="0.25">
      <c r="A414" s="29"/>
      <c r="B414" s="79"/>
      <c r="C414" s="33"/>
      <c r="D414" s="34"/>
      <c r="E414" s="30"/>
      <c r="F414" s="35"/>
    </row>
    <row r="415" spans="1:6" x14ac:dyDescent="0.25">
      <c r="A415" s="47"/>
      <c r="B415" s="48"/>
      <c r="C415" s="49"/>
      <c r="D415" s="50"/>
      <c r="E415" s="51"/>
      <c r="F415" s="35"/>
    </row>
    <row r="416" spans="1:6" x14ac:dyDescent="0.25">
      <c r="A416" s="80" t="s">
        <v>49</v>
      </c>
      <c r="B416" s="81" t="s">
        <v>125</v>
      </c>
      <c r="C416" s="82" t="s">
        <v>51</v>
      </c>
      <c r="D416" s="83" t="s">
        <v>52</v>
      </c>
      <c r="E416" s="84" t="s">
        <v>53</v>
      </c>
      <c r="F416" s="85" t="s">
        <v>54</v>
      </c>
    </row>
    <row r="417" spans="1:6" x14ac:dyDescent="0.25">
      <c r="A417" s="67"/>
      <c r="B417" s="59"/>
      <c r="C417" s="49"/>
      <c r="D417" s="50"/>
      <c r="E417" s="30"/>
      <c r="F417" s="35"/>
    </row>
    <row r="418" spans="1:6" ht="28.5" x14ac:dyDescent="0.25">
      <c r="A418" s="29" t="s">
        <v>31</v>
      </c>
      <c r="B418" s="52" t="s">
        <v>32</v>
      </c>
      <c r="C418" s="33"/>
      <c r="D418" s="34"/>
      <c r="E418" s="30"/>
      <c r="F418" s="35"/>
    </row>
    <row r="419" spans="1:6" x14ac:dyDescent="0.25">
      <c r="A419" s="29"/>
      <c r="B419" s="52"/>
      <c r="C419" s="33"/>
      <c r="D419" s="34"/>
      <c r="E419" s="30"/>
      <c r="F419" s="35"/>
    </row>
    <row r="420" spans="1:6" x14ac:dyDescent="0.25">
      <c r="A420" s="113"/>
      <c r="B420" s="130"/>
      <c r="C420" s="49"/>
      <c r="D420" s="50"/>
      <c r="E420" s="131"/>
      <c r="F420" s="132"/>
    </row>
    <row r="421" spans="1:6" ht="57" x14ac:dyDescent="0.25">
      <c r="A421" s="38" t="s">
        <v>346</v>
      </c>
      <c r="B421" s="133" t="s">
        <v>347</v>
      </c>
      <c r="C421" s="40" t="s">
        <v>86</v>
      </c>
      <c r="D421" s="41">
        <v>1</v>
      </c>
      <c r="E421" s="134"/>
      <c r="F421" s="20">
        <f t="shared" ref="F421" si="53">D421*E421</f>
        <v>0</v>
      </c>
    </row>
    <row r="422" spans="1:6" x14ac:dyDescent="0.25">
      <c r="A422" s="113"/>
      <c r="B422" s="130"/>
      <c r="C422" s="49"/>
      <c r="D422" s="50"/>
      <c r="E422" s="134"/>
      <c r="F422" s="20"/>
    </row>
    <row r="423" spans="1:6" ht="42.75" x14ac:dyDescent="0.25">
      <c r="A423" s="38" t="s">
        <v>348</v>
      </c>
      <c r="B423" s="133" t="s">
        <v>349</v>
      </c>
      <c r="C423" s="40" t="s">
        <v>86</v>
      </c>
      <c r="D423" s="41">
        <v>1</v>
      </c>
      <c r="E423" s="134"/>
      <c r="F423" s="20">
        <f t="shared" ref="F423" si="54">D423*E423</f>
        <v>0</v>
      </c>
    </row>
    <row r="424" spans="1:6" x14ac:dyDescent="0.25">
      <c r="A424" s="113"/>
      <c r="B424" s="130"/>
      <c r="C424" s="49"/>
      <c r="D424" s="50"/>
      <c r="E424" s="134"/>
      <c r="F424" s="20"/>
    </row>
    <row r="425" spans="1:6" ht="42.75" x14ac:dyDescent="0.25">
      <c r="A425" s="38" t="s">
        <v>350</v>
      </c>
      <c r="B425" s="133" t="s">
        <v>351</v>
      </c>
      <c r="C425" s="40" t="s">
        <v>86</v>
      </c>
      <c r="D425" s="41">
        <v>1</v>
      </c>
      <c r="E425" s="134"/>
      <c r="F425" s="20">
        <f t="shared" ref="F425" si="55">D425*E425</f>
        <v>0</v>
      </c>
    </row>
    <row r="426" spans="1:6" x14ac:dyDescent="0.25">
      <c r="A426" s="113"/>
      <c r="B426" s="130"/>
      <c r="C426" s="49"/>
      <c r="D426" s="50"/>
      <c r="E426" s="134"/>
      <c r="F426" s="20"/>
    </row>
    <row r="427" spans="1:6" ht="42.75" x14ac:dyDescent="0.25">
      <c r="A427" s="38" t="s">
        <v>352</v>
      </c>
      <c r="B427" s="133" t="s">
        <v>353</v>
      </c>
      <c r="C427" s="40" t="s">
        <v>86</v>
      </c>
      <c r="D427" s="41">
        <v>1</v>
      </c>
      <c r="E427" s="134"/>
      <c r="F427" s="20">
        <f t="shared" ref="F427" si="56">D427*E427</f>
        <v>0</v>
      </c>
    </row>
    <row r="428" spans="1:6" x14ac:dyDescent="0.25">
      <c r="A428" s="113"/>
      <c r="B428" s="130"/>
      <c r="C428" s="49"/>
      <c r="D428" s="50"/>
      <c r="E428" s="134"/>
      <c r="F428" s="20"/>
    </row>
    <row r="429" spans="1:6" ht="42.75" x14ac:dyDescent="0.25">
      <c r="A429" s="38" t="s">
        <v>354</v>
      </c>
      <c r="B429" s="133" t="s">
        <v>355</v>
      </c>
      <c r="C429" s="40" t="s">
        <v>86</v>
      </c>
      <c r="D429" s="41">
        <v>2</v>
      </c>
      <c r="E429" s="134"/>
      <c r="F429" s="20">
        <f t="shared" ref="F429" si="57">D429*E429</f>
        <v>0</v>
      </c>
    </row>
    <row r="430" spans="1:6" x14ac:dyDescent="0.25">
      <c r="A430" s="113"/>
      <c r="B430" s="130"/>
      <c r="C430" s="49"/>
      <c r="D430" s="50"/>
      <c r="E430" s="134"/>
      <c r="F430" s="20"/>
    </row>
    <row r="431" spans="1:6" ht="28.5" x14ac:dyDescent="0.25">
      <c r="A431" s="38" t="s">
        <v>356</v>
      </c>
      <c r="B431" s="133" t="s">
        <v>357</v>
      </c>
      <c r="C431" s="40" t="s">
        <v>86</v>
      </c>
      <c r="D431" s="41">
        <v>1</v>
      </c>
      <c r="E431" s="134"/>
      <c r="F431" s="20">
        <f t="shared" ref="F431" si="58">D431*E431</f>
        <v>0</v>
      </c>
    </row>
    <row r="432" spans="1:6" x14ac:dyDescent="0.25">
      <c r="A432" s="113"/>
      <c r="B432" s="130"/>
      <c r="C432" s="49"/>
      <c r="D432" s="50"/>
      <c r="E432" s="134"/>
      <c r="F432" s="20"/>
    </row>
    <row r="433" spans="1:6" ht="42.75" x14ac:dyDescent="0.25">
      <c r="A433" s="38" t="s">
        <v>358</v>
      </c>
      <c r="B433" s="133" t="s">
        <v>359</v>
      </c>
      <c r="C433" s="40" t="s">
        <v>86</v>
      </c>
      <c r="D433" s="41">
        <v>2</v>
      </c>
      <c r="E433" s="134"/>
      <c r="F433" s="20">
        <f t="shared" ref="F433" si="59">D433*E433</f>
        <v>0</v>
      </c>
    </row>
    <row r="434" spans="1:6" x14ac:dyDescent="0.25">
      <c r="A434" s="113"/>
      <c r="B434" s="130"/>
      <c r="C434" s="49"/>
      <c r="D434" s="50"/>
      <c r="E434" s="134"/>
      <c r="F434" s="20"/>
    </row>
    <row r="435" spans="1:6" ht="57" x14ac:dyDescent="0.25">
      <c r="A435" s="38" t="s">
        <v>360</v>
      </c>
      <c r="B435" s="133" t="s">
        <v>361</v>
      </c>
      <c r="C435" s="40" t="s">
        <v>64</v>
      </c>
      <c r="D435" s="41">
        <v>1</v>
      </c>
      <c r="E435" s="136"/>
      <c r="F435" s="20">
        <f t="shared" ref="F435" si="60">D435*E435</f>
        <v>0</v>
      </c>
    </row>
    <row r="436" spans="1:6" ht="28.5" x14ac:dyDescent="0.25">
      <c r="A436" s="38"/>
      <c r="B436" s="133" t="s">
        <v>362</v>
      </c>
      <c r="C436" s="40"/>
      <c r="D436" s="41"/>
      <c r="E436" s="137"/>
      <c r="F436" s="138"/>
    </row>
    <row r="437" spans="1:6" x14ac:dyDescent="0.25">
      <c r="A437" s="38"/>
      <c r="B437" s="133" t="s">
        <v>363</v>
      </c>
      <c r="C437" s="40"/>
      <c r="D437" s="41"/>
      <c r="E437" s="137"/>
      <c r="F437" s="138"/>
    </row>
    <row r="438" spans="1:6" x14ac:dyDescent="0.25">
      <c r="A438" s="38"/>
      <c r="B438" s="133" t="s">
        <v>364</v>
      </c>
      <c r="C438" s="40"/>
      <c r="D438" s="41"/>
      <c r="E438" s="137"/>
      <c r="F438" s="138"/>
    </row>
    <row r="439" spans="1:6" x14ac:dyDescent="0.25">
      <c r="A439" s="113"/>
      <c r="B439" s="130"/>
      <c r="C439" s="49"/>
      <c r="D439" s="50"/>
      <c r="E439" s="139"/>
      <c r="F439" s="20"/>
    </row>
    <row r="440" spans="1:6" ht="71.25" x14ac:dyDescent="0.25">
      <c r="A440" s="38" t="s">
        <v>365</v>
      </c>
      <c r="B440" s="133" t="s">
        <v>366</v>
      </c>
      <c r="C440" s="40" t="s">
        <v>86</v>
      </c>
      <c r="D440" s="41">
        <v>1</v>
      </c>
      <c r="E440" s="134"/>
      <c r="F440" s="20">
        <f t="shared" ref="F440" si="61">D440*E440</f>
        <v>0</v>
      </c>
    </row>
    <row r="441" spans="1:6" ht="28.5" x14ac:dyDescent="0.25">
      <c r="A441" s="38"/>
      <c r="B441" s="133" t="s">
        <v>367</v>
      </c>
      <c r="C441" s="40"/>
      <c r="D441" s="41"/>
      <c r="E441" s="140"/>
      <c r="F441" s="138"/>
    </row>
    <row r="442" spans="1:6" x14ac:dyDescent="0.25">
      <c r="A442" s="38"/>
      <c r="B442" s="133" t="s">
        <v>363</v>
      </c>
      <c r="C442" s="40"/>
      <c r="D442" s="41"/>
      <c r="E442" s="140"/>
      <c r="F442" s="138"/>
    </row>
    <row r="443" spans="1:6" ht="59.25" x14ac:dyDescent="0.25">
      <c r="A443" s="38"/>
      <c r="B443" s="114" t="s">
        <v>368</v>
      </c>
      <c r="C443" s="40"/>
      <c r="D443" s="41"/>
      <c r="E443" s="140"/>
      <c r="F443" s="138"/>
    </row>
    <row r="444" spans="1:6" x14ac:dyDescent="0.25">
      <c r="A444" s="113"/>
      <c r="B444" s="130"/>
      <c r="C444" s="49"/>
      <c r="D444" s="50"/>
      <c r="E444" s="134"/>
      <c r="F444" s="20"/>
    </row>
    <row r="445" spans="1:6" x14ac:dyDescent="0.25">
      <c r="A445" s="80" t="s">
        <v>49</v>
      </c>
      <c r="B445" s="81" t="s">
        <v>125</v>
      </c>
      <c r="C445" s="82" t="s">
        <v>51</v>
      </c>
      <c r="D445" s="83" t="s">
        <v>52</v>
      </c>
      <c r="E445" s="84" t="s">
        <v>53</v>
      </c>
      <c r="F445" s="85" t="s">
        <v>54</v>
      </c>
    </row>
    <row r="446" spans="1:6" x14ac:dyDescent="0.25">
      <c r="A446" s="67"/>
      <c r="B446" s="59"/>
      <c r="C446" s="49"/>
      <c r="D446" s="50"/>
      <c r="E446" s="30"/>
      <c r="F446" s="35"/>
    </row>
    <row r="447" spans="1:6" ht="71.25" x14ac:dyDescent="0.25">
      <c r="A447" s="38" t="s">
        <v>369</v>
      </c>
      <c r="B447" s="133" t="s">
        <v>370</v>
      </c>
      <c r="C447" s="40" t="s">
        <v>86</v>
      </c>
      <c r="D447" s="41">
        <v>1</v>
      </c>
      <c r="E447" s="134"/>
      <c r="F447" s="20">
        <f t="shared" ref="F447" si="62">D447*E447</f>
        <v>0</v>
      </c>
    </row>
    <row r="448" spans="1:6" ht="28.5" x14ac:dyDescent="0.25">
      <c r="A448" s="38"/>
      <c r="B448" s="133" t="s">
        <v>367</v>
      </c>
      <c r="C448" s="40"/>
      <c r="D448" s="41"/>
      <c r="E448" s="140"/>
      <c r="F448" s="138"/>
    </row>
    <row r="449" spans="1:6" x14ac:dyDescent="0.25">
      <c r="A449" s="38"/>
      <c r="B449" s="133" t="s">
        <v>363</v>
      </c>
      <c r="C449" s="40"/>
      <c r="D449" s="41"/>
      <c r="E449" s="140"/>
      <c r="F449" s="138"/>
    </row>
    <row r="450" spans="1:6" ht="59.25" x14ac:dyDescent="0.25">
      <c r="A450" s="38"/>
      <c r="B450" s="114" t="s">
        <v>368</v>
      </c>
      <c r="C450" s="40"/>
      <c r="D450" s="41"/>
      <c r="E450" s="140"/>
      <c r="F450" s="138"/>
    </row>
    <row r="451" spans="1:6" x14ac:dyDescent="0.25">
      <c r="A451" s="113"/>
      <c r="B451" s="130"/>
      <c r="C451" s="49"/>
      <c r="D451" s="50"/>
      <c r="E451" s="134"/>
      <c r="F451" s="20"/>
    </row>
    <row r="452" spans="1:6" ht="71.25" x14ac:dyDescent="0.25">
      <c r="A452" s="38" t="s">
        <v>371</v>
      </c>
      <c r="B452" s="133" t="s">
        <v>372</v>
      </c>
      <c r="C452" s="40" t="s">
        <v>86</v>
      </c>
      <c r="D452" s="41">
        <v>1</v>
      </c>
      <c r="E452" s="134"/>
      <c r="F452" s="20">
        <f t="shared" ref="F452" si="63">D452*E452</f>
        <v>0</v>
      </c>
    </row>
    <row r="453" spans="1:6" ht="28.5" x14ac:dyDescent="0.25">
      <c r="A453" s="38"/>
      <c r="B453" s="133" t="s">
        <v>367</v>
      </c>
      <c r="C453" s="40"/>
      <c r="D453" s="41"/>
      <c r="E453" s="140"/>
      <c r="F453" s="138"/>
    </row>
    <row r="454" spans="1:6" x14ac:dyDescent="0.25">
      <c r="A454" s="38"/>
      <c r="B454" s="133" t="s">
        <v>363</v>
      </c>
      <c r="C454" s="40"/>
      <c r="D454" s="41"/>
      <c r="E454" s="140"/>
      <c r="F454" s="138"/>
    </row>
    <row r="455" spans="1:6" ht="59.25" x14ac:dyDescent="0.25">
      <c r="A455" s="38"/>
      <c r="B455" s="114" t="s">
        <v>368</v>
      </c>
      <c r="C455" s="40"/>
      <c r="D455" s="41"/>
      <c r="E455" s="140"/>
      <c r="F455" s="138"/>
    </row>
    <row r="456" spans="1:6" x14ac:dyDescent="0.25">
      <c r="A456" s="113"/>
      <c r="B456" s="130"/>
      <c r="C456" s="49"/>
      <c r="D456" s="50"/>
      <c r="E456" s="134"/>
      <c r="F456" s="20"/>
    </row>
    <row r="457" spans="1:6" ht="71.25" x14ac:dyDescent="0.25">
      <c r="A457" s="38" t="s">
        <v>373</v>
      </c>
      <c r="B457" s="135" t="s">
        <v>374</v>
      </c>
      <c r="C457" s="40" t="s">
        <v>86</v>
      </c>
      <c r="D457" s="41">
        <v>1</v>
      </c>
      <c r="E457" s="134"/>
      <c r="F457" s="20">
        <f t="shared" ref="F457" si="64">D457*E457</f>
        <v>0</v>
      </c>
    </row>
    <row r="458" spans="1:6" x14ac:dyDescent="0.25">
      <c r="A458" s="47"/>
      <c r="B458" s="48"/>
      <c r="C458" s="49"/>
      <c r="D458" s="50"/>
      <c r="E458" s="51"/>
      <c r="F458" s="35"/>
    </row>
    <row r="459" spans="1:6" ht="85.5" x14ac:dyDescent="0.25">
      <c r="A459" s="38" t="s">
        <v>375</v>
      </c>
      <c r="B459" s="135" t="s">
        <v>376</v>
      </c>
      <c r="C459" s="40" t="s">
        <v>86</v>
      </c>
      <c r="D459" s="41">
        <v>2</v>
      </c>
      <c r="E459" s="134"/>
      <c r="F459" s="20">
        <f t="shared" ref="F459" si="65">D459*E459</f>
        <v>0</v>
      </c>
    </row>
    <row r="460" spans="1:6" x14ac:dyDescent="0.25">
      <c r="A460" s="113"/>
      <c r="B460" s="130"/>
      <c r="C460" s="49"/>
      <c r="D460" s="50"/>
      <c r="E460" s="134"/>
      <c r="F460" s="20"/>
    </row>
    <row r="461" spans="1:6" ht="71.25" x14ac:dyDescent="0.25">
      <c r="A461" s="38" t="s">
        <v>377</v>
      </c>
      <c r="B461" s="135" t="s">
        <v>378</v>
      </c>
      <c r="C461" s="40" t="s">
        <v>86</v>
      </c>
      <c r="D461" s="41">
        <v>2</v>
      </c>
      <c r="E461" s="134"/>
      <c r="F461" s="20">
        <f t="shared" ref="F461" si="66">D461*E461</f>
        <v>0</v>
      </c>
    </row>
    <row r="462" spans="1:6" x14ac:dyDescent="0.25">
      <c r="A462" s="47"/>
      <c r="B462" s="48"/>
      <c r="C462" s="49"/>
      <c r="D462" s="50"/>
      <c r="E462" s="51"/>
      <c r="F462" s="35"/>
    </row>
    <row r="463" spans="1:6" ht="85.5" x14ac:dyDescent="0.25">
      <c r="A463" s="38" t="s">
        <v>379</v>
      </c>
      <c r="B463" s="133" t="s">
        <v>380</v>
      </c>
      <c r="C463" s="40" t="s">
        <v>86</v>
      </c>
      <c r="D463" s="41">
        <v>2</v>
      </c>
      <c r="E463" s="134"/>
      <c r="F463" s="20">
        <f t="shared" ref="F463" si="67">D463*E463</f>
        <v>0</v>
      </c>
    </row>
    <row r="464" spans="1:6" x14ac:dyDescent="0.25">
      <c r="A464" s="113"/>
      <c r="B464" s="130"/>
      <c r="C464" s="49"/>
      <c r="D464" s="50"/>
      <c r="E464" s="134"/>
      <c r="F464" s="20"/>
    </row>
    <row r="465" spans="1:8" ht="28.5" x14ac:dyDescent="0.25">
      <c r="A465" s="38" t="s">
        <v>381</v>
      </c>
      <c r="B465" s="141" t="s">
        <v>382</v>
      </c>
      <c r="C465" s="49" t="s">
        <v>383</v>
      </c>
      <c r="D465" s="50">
        <v>5</v>
      </c>
      <c r="E465" s="134"/>
      <c r="F465" s="20">
        <f t="shared" ref="F465" si="68">D465*E465</f>
        <v>0</v>
      </c>
    </row>
    <row r="466" spans="1:8" x14ac:dyDescent="0.25">
      <c r="A466" s="142"/>
      <c r="B466" s="141"/>
      <c r="C466" s="143"/>
      <c r="D466" s="144"/>
      <c r="E466" s="134"/>
      <c r="F466" s="20"/>
    </row>
    <row r="467" spans="1:8" ht="29.25" x14ac:dyDescent="0.25">
      <c r="A467" s="38" t="s">
        <v>384</v>
      </c>
      <c r="B467" s="133" t="s">
        <v>385</v>
      </c>
      <c r="C467" s="40" t="s">
        <v>86</v>
      </c>
      <c r="D467" s="41">
        <v>1</v>
      </c>
      <c r="E467" s="134"/>
      <c r="F467" s="20">
        <f t="shared" ref="F467" si="69">D467*E467</f>
        <v>0</v>
      </c>
    </row>
    <row r="468" spans="1:8" x14ac:dyDescent="0.25">
      <c r="A468" s="80" t="s">
        <v>49</v>
      </c>
      <c r="B468" s="81" t="s">
        <v>125</v>
      </c>
      <c r="C468" s="82" t="s">
        <v>51</v>
      </c>
      <c r="D468" s="83" t="s">
        <v>52</v>
      </c>
      <c r="E468" s="84" t="s">
        <v>53</v>
      </c>
      <c r="F468" s="85" t="s">
        <v>54</v>
      </c>
    </row>
    <row r="469" spans="1:8" x14ac:dyDescent="0.25">
      <c r="A469" s="67"/>
      <c r="B469" s="59"/>
      <c r="C469" s="49"/>
      <c r="D469" s="50"/>
      <c r="E469" s="30"/>
      <c r="F469" s="35"/>
    </row>
    <row r="470" spans="1:8" ht="29.25" x14ac:dyDescent="0.25">
      <c r="A470" s="38" t="s">
        <v>386</v>
      </c>
      <c r="B470" s="133" t="s">
        <v>387</v>
      </c>
      <c r="C470" s="40" t="s">
        <v>86</v>
      </c>
      <c r="D470" s="41">
        <v>1</v>
      </c>
      <c r="E470" s="134"/>
      <c r="F470" s="20">
        <f t="shared" ref="F470" si="70">D470*E470</f>
        <v>0</v>
      </c>
    </row>
    <row r="471" spans="1:8" x14ac:dyDescent="0.25">
      <c r="A471" s="113"/>
      <c r="B471" s="130"/>
      <c r="C471" s="49"/>
      <c r="D471" s="50"/>
      <c r="E471" s="134"/>
      <c r="F471" s="20"/>
    </row>
    <row r="472" spans="1:8" ht="29.25" x14ac:dyDescent="0.25">
      <c r="A472" s="38" t="s">
        <v>388</v>
      </c>
      <c r="B472" s="133" t="s">
        <v>389</v>
      </c>
      <c r="C472" s="40" t="s">
        <v>86</v>
      </c>
      <c r="D472" s="41">
        <v>1</v>
      </c>
      <c r="E472" s="134"/>
      <c r="F472" s="20">
        <f t="shared" ref="F472" si="71">D472*E472</f>
        <v>0</v>
      </c>
    </row>
    <row r="473" spans="1:8" x14ac:dyDescent="0.25">
      <c r="A473" s="113"/>
      <c r="B473" s="130"/>
      <c r="C473" s="49"/>
      <c r="D473" s="50"/>
      <c r="E473" s="134"/>
      <c r="F473" s="20"/>
    </row>
    <row r="474" spans="1:8" ht="29.25" x14ac:dyDescent="0.25">
      <c r="A474" s="38" t="s">
        <v>390</v>
      </c>
      <c r="B474" s="135" t="s">
        <v>391</v>
      </c>
      <c r="C474" s="40" t="s">
        <v>86</v>
      </c>
      <c r="D474" s="41">
        <v>1</v>
      </c>
      <c r="E474" s="134"/>
      <c r="F474" s="20">
        <f t="shared" ref="F474" si="72">D474*E474</f>
        <v>0</v>
      </c>
    </row>
    <row r="475" spans="1:8" x14ac:dyDescent="0.25">
      <c r="A475" s="113"/>
      <c r="B475" s="130"/>
      <c r="C475" s="49"/>
      <c r="D475" s="50"/>
      <c r="E475" s="134"/>
      <c r="F475" s="20"/>
    </row>
    <row r="476" spans="1:8" ht="28.5" x14ac:dyDescent="0.25">
      <c r="A476" s="38" t="s">
        <v>392</v>
      </c>
      <c r="B476" s="133" t="s">
        <v>393</v>
      </c>
      <c r="C476" s="40" t="s">
        <v>86</v>
      </c>
      <c r="D476" s="41">
        <v>1</v>
      </c>
      <c r="E476" s="134"/>
      <c r="F476" s="20">
        <f t="shared" ref="F476" si="73">D476*E476</f>
        <v>0</v>
      </c>
    </row>
    <row r="477" spans="1:8" x14ac:dyDescent="0.25">
      <c r="A477" s="113"/>
      <c r="B477" s="130"/>
      <c r="C477" s="49"/>
      <c r="D477" s="50"/>
      <c r="E477" s="134"/>
      <c r="F477" s="20"/>
    </row>
    <row r="478" spans="1:8" ht="42.75" x14ac:dyDescent="0.25">
      <c r="A478" s="38" t="s">
        <v>394</v>
      </c>
      <c r="B478" s="67" t="s">
        <v>395</v>
      </c>
      <c r="C478" s="101" t="s">
        <v>86</v>
      </c>
      <c r="D478" s="102">
        <v>4</v>
      </c>
      <c r="E478" s="119"/>
      <c r="F478" s="104">
        <f t="shared" ref="F478" si="74">D478*E478</f>
        <v>0</v>
      </c>
      <c r="H478" s="549"/>
    </row>
    <row r="479" spans="1:8" x14ac:dyDescent="0.25">
      <c r="A479" s="145" t="s">
        <v>263</v>
      </c>
      <c r="B479" s="67" t="s">
        <v>396</v>
      </c>
      <c r="C479" s="146"/>
      <c r="D479" s="147"/>
      <c r="E479" s="30"/>
      <c r="F479" s="20"/>
      <c r="H479" s="549"/>
    </row>
    <row r="480" spans="1:8" ht="28.5" x14ac:dyDescent="0.25">
      <c r="A480" s="145" t="s">
        <v>263</v>
      </c>
      <c r="B480" s="67" t="s">
        <v>397</v>
      </c>
      <c r="C480" s="146"/>
      <c r="D480" s="147"/>
      <c r="E480" s="30"/>
      <c r="F480" s="20"/>
      <c r="H480" s="549"/>
    </row>
    <row r="481" spans="1:8" ht="28.5" x14ac:dyDescent="0.25">
      <c r="A481" s="145" t="s">
        <v>263</v>
      </c>
      <c r="B481" s="67" t="s">
        <v>398</v>
      </c>
      <c r="C481" s="146"/>
      <c r="D481" s="147"/>
      <c r="E481" s="30"/>
      <c r="F481" s="20"/>
      <c r="H481" s="549"/>
    </row>
    <row r="482" spans="1:8" ht="28.5" x14ac:dyDescent="0.25">
      <c r="A482" s="145" t="s">
        <v>263</v>
      </c>
      <c r="B482" s="67" t="s">
        <v>399</v>
      </c>
      <c r="C482" s="146"/>
      <c r="D482" s="147"/>
      <c r="E482" s="30"/>
      <c r="F482" s="20"/>
      <c r="H482" s="549"/>
    </row>
    <row r="483" spans="1:8" x14ac:dyDescent="0.25">
      <c r="A483" s="113"/>
      <c r="B483" s="130"/>
      <c r="C483" s="49"/>
      <c r="D483" s="50"/>
      <c r="E483" s="139"/>
      <c r="F483" s="20"/>
    </row>
    <row r="484" spans="1:8" ht="28.5" x14ac:dyDescent="0.25">
      <c r="A484" s="38" t="s">
        <v>400</v>
      </c>
      <c r="B484" s="133" t="s">
        <v>401</v>
      </c>
      <c r="C484" s="40" t="s">
        <v>86</v>
      </c>
      <c r="D484" s="41">
        <v>1</v>
      </c>
      <c r="E484" s="134"/>
      <c r="F484" s="20">
        <f t="shared" ref="F484" si="75">D484*E484</f>
        <v>0</v>
      </c>
    </row>
    <row r="485" spans="1:8" x14ac:dyDescent="0.25">
      <c r="A485" s="113"/>
      <c r="B485" s="130"/>
      <c r="C485" s="49"/>
      <c r="D485" s="50"/>
      <c r="E485" s="134"/>
      <c r="F485" s="20"/>
    </row>
    <row r="486" spans="1:8" ht="28.5" x14ac:dyDescent="0.25">
      <c r="A486" s="38" t="s">
        <v>402</v>
      </c>
      <c r="B486" s="133" t="s">
        <v>403</v>
      </c>
      <c r="C486" s="40" t="s">
        <v>86</v>
      </c>
      <c r="D486" s="41">
        <v>1</v>
      </c>
      <c r="E486" s="134"/>
      <c r="F486" s="20">
        <f t="shared" ref="F486:F488" si="76">D486*E486</f>
        <v>0</v>
      </c>
    </row>
    <row r="487" spans="1:8" x14ac:dyDescent="0.25">
      <c r="A487" s="67"/>
      <c r="B487" s="106"/>
      <c r="C487" s="49"/>
      <c r="D487" s="50"/>
      <c r="E487" s="78"/>
      <c r="F487" s="20"/>
    </row>
    <row r="488" spans="1:8" ht="57" x14ac:dyDescent="0.25">
      <c r="A488" s="38" t="s">
        <v>404</v>
      </c>
      <c r="B488" s="106" t="s">
        <v>405</v>
      </c>
      <c r="C488" s="40" t="s">
        <v>69</v>
      </c>
      <c r="D488" s="41">
        <v>2</v>
      </c>
      <c r="E488" s="78"/>
      <c r="F488" s="20">
        <f t="shared" si="76"/>
        <v>0</v>
      </c>
    </row>
    <row r="489" spans="1:8" x14ac:dyDescent="0.25">
      <c r="A489" s="113"/>
      <c r="B489" s="130"/>
      <c r="C489" s="49"/>
      <c r="D489" s="50"/>
      <c r="E489" s="131"/>
      <c r="F489" s="132"/>
    </row>
    <row r="490" spans="1:8" ht="71.25" x14ac:dyDescent="0.25">
      <c r="A490" s="38" t="s">
        <v>406</v>
      </c>
      <c r="B490" s="135" t="s">
        <v>407</v>
      </c>
      <c r="C490" s="40" t="s">
        <v>86</v>
      </c>
      <c r="D490" s="41">
        <v>1</v>
      </c>
      <c r="E490" s="134"/>
      <c r="F490" s="20">
        <f t="shared" ref="F490" si="77">D490*E490</f>
        <v>0</v>
      </c>
    </row>
    <row r="491" spans="1:8" x14ac:dyDescent="0.25">
      <c r="A491" s="47"/>
      <c r="B491" s="48"/>
      <c r="C491" s="49"/>
      <c r="D491" s="50"/>
      <c r="E491" s="51"/>
      <c r="F491" s="35"/>
    </row>
    <row r="492" spans="1:8" ht="72.75" x14ac:dyDescent="0.25">
      <c r="A492" s="38" t="s">
        <v>408</v>
      </c>
      <c r="B492" s="135" t="s">
        <v>409</v>
      </c>
      <c r="C492" s="40" t="s">
        <v>86</v>
      </c>
      <c r="D492" s="41">
        <v>4</v>
      </c>
      <c r="E492" s="134"/>
      <c r="F492" s="20">
        <f t="shared" ref="F492" si="78">D492*E492</f>
        <v>0</v>
      </c>
    </row>
    <row r="493" spans="1:8" ht="15.75" thickBot="1" x14ac:dyDescent="0.3">
      <c r="A493" s="47"/>
      <c r="B493" s="48"/>
      <c r="C493" s="49"/>
      <c r="D493" s="50"/>
      <c r="E493" s="51"/>
      <c r="F493" s="35"/>
    </row>
    <row r="494" spans="1:8" ht="30.75" thickTop="1" x14ac:dyDescent="0.25">
      <c r="A494" s="53"/>
      <c r="B494" s="73" t="s">
        <v>410</v>
      </c>
      <c r="C494" s="74"/>
      <c r="D494" s="75"/>
      <c r="E494" s="54"/>
      <c r="F494" s="55">
        <f>SUM(F421:F446,F447:F458,F459:F492)</f>
        <v>0</v>
      </c>
    </row>
    <row r="495" spans="1:8" x14ac:dyDescent="0.25">
      <c r="A495" s="29"/>
      <c r="B495" s="79"/>
      <c r="C495" s="33"/>
      <c r="D495" s="34"/>
      <c r="E495" s="30"/>
      <c r="F495" s="35"/>
    </row>
    <row r="496" spans="1:8" x14ac:dyDescent="0.25">
      <c r="A496" s="47"/>
      <c r="B496" s="48"/>
      <c r="C496" s="49"/>
      <c r="D496" s="50"/>
      <c r="E496" s="51"/>
      <c r="F496" s="35"/>
    </row>
    <row r="497" spans="1:6" x14ac:dyDescent="0.25">
      <c r="A497" s="80" t="s">
        <v>49</v>
      </c>
      <c r="B497" s="81" t="s">
        <v>125</v>
      </c>
      <c r="C497" s="82" t="s">
        <v>51</v>
      </c>
      <c r="D497" s="83" t="s">
        <v>52</v>
      </c>
      <c r="E497" s="84" t="s">
        <v>53</v>
      </c>
      <c r="F497" s="85" t="s">
        <v>54</v>
      </c>
    </row>
    <row r="498" spans="1:6" x14ac:dyDescent="0.25">
      <c r="A498" s="67"/>
      <c r="B498" s="59"/>
      <c r="C498" s="49"/>
      <c r="D498" s="50"/>
      <c r="E498" s="30"/>
      <c r="F498" s="35"/>
    </row>
    <row r="499" spans="1:6" ht="28.5" x14ac:dyDescent="0.25">
      <c r="A499" s="29" t="s">
        <v>33</v>
      </c>
      <c r="B499" s="52" t="s">
        <v>411</v>
      </c>
      <c r="C499" s="33"/>
      <c r="D499" s="34"/>
      <c r="E499" s="30"/>
      <c r="F499" s="35"/>
    </row>
    <row r="500" spans="1:6" x14ac:dyDescent="0.25">
      <c r="A500" s="29"/>
      <c r="B500" s="52"/>
      <c r="C500" s="33"/>
      <c r="D500" s="34"/>
      <c r="E500" s="30"/>
      <c r="F500" s="35"/>
    </row>
    <row r="501" spans="1:6" x14ac:dyDescent="0.25">
      <c r="A501" s="113"/>
      <c r="B501" s="52" t="s">
        <v>128</v>
      </c>
      <c r="C501" s="49"/>
      <c r="D501" s="50"/>
      <c r="E501" s="131"/>
      <c r="F501" s="132"/>
    </row>
    <row r="502" spans="1:6" x14ac:dyDescent="0.25">
      <c r="A502" s="29"/>
      <c r="B502" s="572" t="s">
        <v>412</v>
      </c>
      <c r="C502" s="572"/>
      <c r="D502" s="572"/>
      <c r="E502" s="572"/>
      <c r="F502" s="572"/>
    </row>
    <row r="503" spans="1:6" x14ac:dyDescent="0.25">
      <c r="A503" s="113"/>
      <c r="B503" s="31"/>
      <c r="C503" s="49"/>
      <c r="D503" s="50"/>
      <c r="E503" s="131"/>
      <c r="F503" s="132"/>
    </row>
    <row r="504" spans="1:6" ht="57" x14ac:dyDescent="0.25">
      <c r="A504" s="38" t="s">
        <v>413</v>
      </c>
      <c r="B504" s="141" t="s">
        <v>414</v>
      </c>
      <c r="C504" s="40" t="s">
        <v>57</v>
      </c>
      <c r="D504" s="41">
        <v>3</v>
      </c>
      <c r="E504" s="148"/>
      <c r="F504" s="20">
        <f t="shared" ref="F504" si="79">D504*E504</f>
        <v>0</v>
      </c>
    </row>
    <row r="505" spans="1:6" x14ac:dyDescent="0.25">
      <c r="A505" s="142"/>
      <c r="B505" s="141"/>
      <c r="C505" s="149"/>
      <c r="D505" s="144"/>
      <c r="E505" s="148"/>
      <c r="F505" s="150"/>
    </row>
    <row r="506" spans="1:6" ht="57" x14ac:dyDescent="0.25">
      <c r="A506" s="38" t="s">
        <v>415</v>
      </c>
      <c r="B506" s="141" t="s">
        <v>416</v>
      </c>
      <c r="C506" s="40" t="s">
        <v>57</v>
      </c>
      <c r="D506" s="41">
        <v>8</v>
      </c>
      <c r="E506" s="148"/>
      <c r="F506" s="20">
        <f t="shared" ref="F506" si="80">D506*E506</f>
        <v>0</v>
      </c>
    </row>
    <row r="507" spans="1:6" x14ac:dyDescent="0.25">
      <c r="A507" s="142"/>
      <c r="B507" s="141"/>
      <c r="C507" s="149"/>
      <c r="D507" s="144"/>
      <c r="E507" s="151"/>
      <c r="F507" s="138"/>
    </row>
    <row r="508" spans="1:6" ht="42.75" x14ac:dyDescent="0.25">
      <c r="A508" s="38" t="s">
        <v>417</v>
      </c>
      <c r="B508" s="141" t="s">
        <v>418</v>
      </c>
      <c r="C508" s="40" t="s">
        <v>57</v>
      </c>
      <c r="D508" s="41">
        <v>10</v>
      </c>
      <c r="E508" s="134"/>
      <c r="F508" s="20">
        <f t="shared" ref="F508" si="81">D508*E508</f>
        <v>0</v>
      </c>
    </row>
    <row r="509" spans="1:6" x14ac:dyDescent="0.25">
      <c r="A509" s="142"/>
      <c r="B509" s="141"/>
      <c r="C509" s="149"/>
      <c r="D509" s="144"/>
      <c r="E509" s="134"/>
      <c r="F509" s="20"/>
    </row>
    <row r="510" spans="1:6" ht="42.75" x14ac:dyDescent="0.25">
      <c r="A510" s="38" t="s">
        <v>419</v>
      </c>
      <c r="B510" s="141" t="s">
        <v>420</v>
      </c>
      <c r="C510" s="40" t="s">
        <v>57</v>
      </c>
      <c r="D510" s="41">
        <v>12</v>
      </c>
      <c r="E510" s="134"/>
      <c r="F510" s="20">
        <f t="shared" ref="F510" si="82">D510*E510</f>
        <v>0</v>
      </c>
    </row>
    <row r="511" spans="1:6" x14ac:dyDescent="0.25">
      <c r="A511" s="142"/>
      <c r="B511" s="141"/>
      <c r="C511" s="149"/>
      <c r="D511" s="144"/>
      <c r="E511" s="134"/>
      <c r="F511" s="20"/>
    </row>
    <row r="512" spans="1:6" ht="42.75" x14ac:dyDescent="0.25">
      <c r="A512" s="38" t="s">
        <v>421</v>
      </c>
      <c r="B512" s="141" t="s">
        <v>422</v>
      </c>
      <c r="C512" s="40" t="s">
        <v>57</v>
      </c>
      <c r="D512" s="41">
        <v>18</v>
      </c>
      <c r="E512" s="134"/>
      <c r="F512" s="20">
        <f t="shared" ref="F512" si="83">D512*E512</f>
        <v>0</v>
      </c>
    </row>
    <row r="513" spans="1:8" x14ac:dyDescent="0.25">
      <c r="A513" s="142"/>
      <c r="B513" s="141"/>
      <c r="C513" s="149"/>
      <c r="D513" s="144"/>
      <c r="E513" s="134"/>
      <c r="F513" s="20"/>
    </row>
    <row r="514" spans="1:8" ht="42.75" x14ac:dyDescent="0.25">
      <c r="A514" s="38" t="s">
        <v>423</v>
      </c>
      <c r="B514" s="141" t="s">
        <v>424</v>
      </c>
      <c r="C514" s="40" t="s">
        <v>57</v>
      </c>
      <c r="D514" s="41">
        <v>8</v>
      </c>
      <c r="E514" s="134"/>
      <c r="F514" s="20">
        <f t="shared" ref="F514" si="84">D514*E514</f>
        <v>0</v>
      </c>
    </row>
    <row r="515" spans="1:8" x14ac:dyDescent="0.25">
      <c r="A515" s="142"/>
      <c r="B515" s="141"/>
      <c r="C515" s="149"/>
      <c r="D515" s="144"/>
      <c r="E515" s="134"/>
      <c r="F515" s="20"/>
    </row>
    <row r="516" spans="1:8" ht="28.5" x14ac:dyDescent="0.25">
      <c r="A516" s="38" t="s">
        <v>425</v>
      </c>
      <c r="B516" s="141" t="s">
        <v>426</v>
      </c>
      <c r="C516" s="40" t="s">
        <v>57</v>
      </c>
      <c r="D516" s="41">
        <v>15</v>
      </c>
      <c r="E516" s="134"/>
      <c r="F516" s="20">
        <f t="shared" ref="F516" si="85">D516*E516</f>
        <v>0</v>
      </c>
    </row>
    <row r="517" spans="1:8" x14ac:dyDescent="0.25">
      <c r="A517" s="142"/>
      <c r="B517" s="141"/>
      <c r="C517" s="149"/>
      <c r="D517" s="144"/>
      <c r="E517" s="134"/>
      <c r="F517" s="20"/>
    </row>
    <row r="518" spans="1:8" ht="57" x14ac:dyDescent="0.25">
      <c r="A518" s="38" t="s">
        <v>427</v>
      </c>
      <c r="B518" s="106" t="s">
        <v>428</v>
      </c>
      <c r="C518" s="40" t="s">
        <v>69</v>
      </c>
      <c r="D518" s="41">
        <v>2</v>
      </c>
      <c r="E518" s="78"/>
      <c r="F518" s="20">
        <f t="shared" ref="F518" si="86">D518*E518</f>
        <v>0</v>
      </c>
    </row>
    <row r="519" spans="1:8" x14ac:dyDescent="0.25">
      <c r="A519" s="67"/>
      <c r="B519" s="106"/>
      <c r="C519" s="49"/>
      <c r="D519" s="50"/>
      <c r="E519" s="78"/>
      <c r="F519" s="20"/>
    </row>
    <row r="520" spans="1:8" ht="28.5" x14ac:dyDescent="0.25">
      <c r="A520" s="38" t="s">
        <v>429</v>
      </c>
      <c r="B520" s="141" t="s">
        <v>430</v>
      </c>
      <c r="C520" s="143"/>
      <c r="D520" s="144"/>
      <c r="E520" s="140"/>
      <c r="F520" s="152"/>
      <c r="H520" s="549"/>
    </row>
    <row r="521" spans="1:8" ht="57" x14ac:dyDescent="0.25">
      <c r="A521" s="153" t="s">
        <v>242</v>
      </c>
      <c r="B521" s="141" t="s">
        <v>431</v>
      </c>
      <c r="C521" s="143" t="s">
        <v>64</v>
      </c>
      <c r="D521" s="144">
        <v>1</v>
      </c>
      <c r="E521" s="154"/>
      <c r="F521" s="20">
        <f t="shared" ref="F521:F527" si="87">D521*E521</f>
        <v>0</v>
      </c>
      <c r="H521" s="549"/>
    </row>
    <row r="522" spans="1:8" ht="85.5" x14ac:dyDescent="0.25">
      <c r="A522" s="153" t="s">
        <v>242</v>
      </c>
      <c r="B522" s="141" t="s">
        <v>432</v>
      </c>
      <c r="C522" s="143" t="s">
        <v>64</v>
      </c>
      <c r="D522" s="144">
        <v>1</v>
      </c>
      <c r="E522" s="155"/>
      <c r="F522" s="20">
        <f t="shared" si="87"/>
        <v>0</v>
      </c>
      <c r="H522" s="549"/>
    </row>
    <row r="523" spans="1:8" x14ac:dyDescent="0.25">
      <c r="A523" s="80" t="s">
        <v>49</v>
      </c>
      <c r="B523" s="81" t="s">
        <v>125</v>
      </c>
      <c r="C523" s="82" t="s">
        <v>51</v>
      </c>
      <c r="D523" s="83" t="s">
        <v>52</v>
      </c>
      <c r="E523" s="84" t="s">
        <v>53</v>
      </c>
      <c r="F523" s="85" t="s">
        <v>54</v>
      </c>
      <c r="H523" s="549"/>
    </row>
    <row r="524" spans="1:8" x14ac:dyDescent="0.25">
      <c r="A524" s="67"/>
      <c r="B524" s="59"/>
      <c r="C524" s="49"/>
      <c r="D524" s="50"/>
      <c r="E524" s="30"/>
      <c r="F524" s="35"/>
      <c r="H524" s="549"/>
    </row>
    <row r="525" spans="1:8" ht="85.5" x14ac:dyDescent="0.25">
      <c r="A525" s="153" t="s">
        <v>242</v>
      </c>
      <c r="B525" s="141" t="s">
        <v>432</v>
      </c>
      <c r="C525" s="143" t="s">
        <v>64</v>
      </c>
      <c r="D525" s="144">
        <v>1</v>
      </c>
      <c r="E525" s="155"/>
      <c r="F525" s="20">
        <f t="shared" si="87"/>
        <v>0</v>
      </c>
      <c r="H525" s="549"/>
    </row>
    <row r="526" spans="1:8" ht="42.75" x14ac:dyDescent="0.25">
      <c r="A526" s="153" t="s">
        <v>242</v>
      </c>
      <c r="B526" s="141" t="s">
        <v>433</v>
      </c>
      <c r="C526" s="143" t="s">
        <v>64</v>
      </c>
      <c r="D526" s="144">
        <v>1</v>
      </c>
      <c r="E526" s="155"/>
      <c r="F526" s="20">
        <f t="shared" si="87"/>
        <v>0</v>
      </c>
      <c r="H526" s="549"/>
    </row>
    <row r="527" spans="1:8" ht="28.5" x14ac:dyDescent="0.25">
      <c r="A527" s="153" t="s">
        <v>242</v>
      </c>
      <c r="B527" s="141" t="s">
        <v>434</v>
      </c>
      <c r="C527" s="143" t="s">
        <v>64</v>
      </c>
      <c r="D527" s="144">
        <v>1</v>
      </c>
      <c r="E527" s="155"/>
      <c r="F527" s="20">
        <f t="shared" si="87"/>
        <v>0</v>
      </c>
      <c r="H527" s="549"/>
    </row>
    <row r="528" spans="1:8" x14ac:dyDescent="0.25">
      <c r="A528" s="156"/>
      <c r="B528" s="130"/>
      <c r="C528" s="49"/>
      <c r="D528" s="50"/>
      <c r="E528" s="157"/>
      <c r="F528" s="158"/>
    </row>
    <row r="529" spans="1:6" x14ac:dyDescent="0.25">
      <c r="A529" s="38" t="s">
        <v>435</v>
      </c>
      <c r="B529" s="141" t="s">
        <v>436</v>
      </c>
      <c r="C529" s="49" t="s">
        <v>64</v>
      </c>
      <c r="D529" s="50">
        <v>1</v>
      </c>
      <c r="E529" s="159"/>
      <c r="F529" s="20">
        <f t="shared" ref="F529" si="88">D529*E529</f>
        <v>0</v>
      </c>
    </row>
    <row r="530" spans="1:6" x14ac:dyDescent="0.25">
      <c r="A530" s="38"/>
      <c r="B530" s="141"/>
      <c r="C530" s="49"/>
      <c r="D530" s="50"/>
      <c r="E530" s="151"/>
      <c r="F530" s="138"/>
    </row>
    <row r="531" spans="1:6" ht="28.5" x14ac:dyDescent="0.25">
      <c r="A531" s="38" t="s">
        <v>437</v>
      </c>
      <c r="B531" s="106" t="s">
        <v>438</v>
      </c>
      <c r="C531" s="49" t="s">
        <v>86</v>
      </c>
      <c r="D531" s="50">
        <v>1</v>
      </c>
      <c r="E531" s="78"/>
      <c r="F531" s="20">
        <f t="shared" ref="F531" si="89">D531*E531</f>
        <v>0</v>
      </c>
    </row>
    <row r="532" spans="1:6" x14ac:dyDescent="0.25">
      <c r="A532" s="67"/>
      <c r="B532" s="106"/>
      <c r="C532" s="49"/>
      <c r="D532" s="50"/>
      <c r="E532" s="78"/>
      <c r="F532" s="20"/>
    </row>
    <row r="533" spans="1:6" ht="28.5" x14ac:dyDescent="0.25">
      <c r="A533" s="38" t="s">
        <v>439</v>
      </c>
      <c r="B533" s="106" t="s">
        <v>440</v>
      </c>
      <c r="C533" s="49" t="s">
        <v>86</v>
      </c>
      <c r="D533" s="50">
        <v>1</v>
      </c>
      <c r="E533" s="78"/>
      <c r="F533" s="20">
        <f t="shared" ref="F533" si="90">D533*E533</f>
        <v>0</v>
      </c>
    </row>
    <row r="534" spans="1:6" x14ac:dyDescent="0.25">
      <c r="A534" s="67"/>
      <c r="B534" s="106"/>
      <c r="C534" s="49"/>
      <c r="D534" s="50"/>
      <c r="E534" s="78"/>
      <c r="F534" s="20"/>
    </row>
    <row r="535" spans="1:6" ht="28.5" x14ac:dyDescent="0.25">
      <c r="A535" s="38" t="s">
        <v>441</v>
      </c>
      <c r="B535" s="141" t="s">
        <v>442</v>
      </c>
      <c r="C535" s="49" t="s">
        <v>64</v>
      </c>
      <c r="D535" s="50">
        <v>1</v>
      </c>
      <c r="E535" s="134"/>
      <c r="F535" s="20">
        <f t="shared" ref="F535" si="91">D535*E535</f>
        <v>0</v>
      </c>
    </row>
    <row r="536" spans="1:6" x14ac:dyDescent="0.25">
      <c r="A536" s="156"/>
      <c r="B536" s="130"/>
      <c r="C536" s="49"/>
      <c r="D536" s="50"/>
      <c r="E536" s="134"/>
      <c r="F536" s="20"/>
    </row>
    <row r="537" spans="1:6" ht="28.5" x14ac:dyDescent="0.25">
      <c r="A537" s="38" t="s">
        <v>443</v>
      </c>
      <c r="B537" s="141" t="s">
        <v>444</v>
      </c>
      <c r="C537" s="49" t="s">
        <v>383</v>
      </c>
      <c r="D537" s="50">
        <v>3</v>
      </c>
      <c r="E537" s="134"/>
      <c r="F537" s="20">
        <f t="shared" ref="F537" si="92">D537*E537</f>
        <v>0</v>
      </c>
    </row>
    <row r="538" spans="1:6" x14ac:dyDescent="0.25">
      <c r="A538" s="142"/>
      <c r="B538" s="141"/>
      <c r="C538" s="143"/>
      <c r="D538" s="144"/>
      <c r="E538" s="134"/>
      <c r="F538" s="20"/>
    </row>
    <row r="539" spans="1:6" ht="42.75" x14ac:dyDescent="0.25">
      <c r="A539" s="38" t="s">
        <v>445</v>
      </c>
      <c r="B539" s="141" t="s">
        <v>446</v>
      </c>
      <c r="C539" s="49" t="s">
        <v>383</v>
      </c>
      <c r="D539" s="50">
        <v>1</v>
      </c>
      <c r="E539" s="134"/>
      <c r="F539" s="20">
        <f t="shared" ref="F539" si="93">D539*E539</f>
        <v>0</v>
      </c>
    </row>
    <row r="540" spans="1:6" x14ac:dyDescent="0.25">
      <c r="A540" s="142"/>
      <c r="B540" s="141"/>
      <c r="C540" s="143"/>
      <c r="D540" s="144"/>
      <c r="E540" s="134"/>
      <c r="F540" s="20"/>
    </row>
    <row r="541" spans="1:6" ht="42.75" x14ac:dyDescent="0.25">
      <c r="A541" s="38" t="s">
        <v>447</v>
      </c>
      <c r="B541" s="141" t="s">
        <v>448</v>
      </c>
      <c r="C541" s="18"/>
      <c r="D541" s="19"/>
      <c r="E541" s="151"/>
      <c r="F541" s="138"/>
    </row>
    <row r="542" spans="1:6" x14ac:dyDescent="0.25">
      <c r="A542" s="153" t="s">
        <v>242</v>
      </c>
      <c r="B542" s="141" t="s">
        <v>449</v>
      </c>
      <c r="C542" s="143" t="s">
        <v>64</v>
      </c>
      <c r="D542" s="144">
        <v>2</v>
      </c>
      <c r="E542" s="148"/>
      <c r="F542" s="20">
        <f t="shared" ref="F542:F544" si="94">D542*E542</f>
        <v>0</v>
      </c>
    </row>
    <row r="543" spans="1:6" x14ac:dyDescent="0.25">
      <c r="A543" s="153" t="s">
        <v>242</v>
      </c>
      <c r="B543" s="141" t="s">
        <v>450</v>
      </c>
      <c r="C543" s="143" t="s">
        <v>64</v>
      </c>
      <c r="D543" s="144">
        <v>1</v>
      </c>
      <c r="E543" s="148"/>
      <c r="F543" s="20">
        <f t="shared" si="94"/>
        <v>0</v>
      </c>
    </row>
    <row r="544" spans="1:6" x14ac:dyDescent="0.25">
      <c r="A544" s="153" t="s">
        <v>242</v>
      </c>
      <c r="B544" s="141" t="s">
        <v>451</v>
      </c>
      <c r="C544" s="143" t="s">
        <v>64</v>
      </c>
      <c r="D544" s="144">
        <v>4</v>
      </c>
      <c r="E544" s="148"/>
      <c r="F544" s="20">
        <f t="shared" si="94"/>
        <v>0</v>
      </c>
    </row>
    <row r="545" spans="1:6" x14ac:dyDescent="0.25">
      <c r="A545" s="156"/>
      <c r="B545" s="160"/>
      <c r="C545" s="45"/>
      <c r="D545" s="46"/>
      <c r="E545" s="161"/>
      <c r="F545" s="138"/>
    </row>
    <row r="546" spans="1:6" ht="28.5" x14ac:dyDescent="0.25">
      <c r="A546" s="38" t="s">
        <v>452</v>
      </c>
      <c r="B546" s="141" t="s">
        <v>453</v>
      </c>
      <c r="C546" s="49" t="s">
        <v>383</v>
      </c>
      <c r="D546" s="50">
        <v>2</v>
      </c>
      <c r="E546" s="134"/>
      <c r="F546" s="20">
        <f t="shared" ref="F546" si="95">D546*E546</f>
        <v>0</v>
      </c>
    </row>
    <row r="547" spans="1:6" x14ac:dyDescent="0.25">
      <c r="A547" s="142"/>
      <c r="B547" s="141"/>
      <c r="C547" s="143"/>
      <c r="D547" s="144"/>
      <c r="E547" s="134"/>
      <c r="F547" s="20"/>
    </row>
    <row r="548" spans="1:6" ht="42.75" x14ac:dyDescent="0.25">
      <c r="A548" s="38" t="s">
        <v>454</v>
      </c>
      <c r="B548" s="141" t="s">
        <v>455</v>
      </c>
      <c r="C548" s="162"/>
      <c r="D548" s="163"/>
      <c r="E548" s="134"/>
      <c r="F548" s="20"/>
    </row>
    <row r="549" spans="1:6" x14ac:dyDescent="0.25">
      <c r="A549" s="153" t="s">
        <v>242</v>
      </c>
      <c r="B549" s="141" t="s">
        <v>456</v>
      </c>
      <c r="C549" s="143" t="s">
        <v>57</v>
      </c>
      <c r="D549" s="144">
        <v>25</v>
      </c>
      <c r="E549" s="134"/>
      <c r="F549" s="20">
        <f t="shared" ref="F549:F555" si="96">D549*E549</f>
        <v>0</v>
      </c>
    </row>
    <row r="550" spans="1:6" x14ac:dyDescent="0.25">
      <c r="A550" s="153" t="s">
        <v>242</v>
      </c>
      <c r="B550" s="141" t="s">
        <v>457</v>
      </c>
      <c r="C550" s="143" t="s">
        <v>57</v>
      </c>
      <c r="D550" s="144">
        <v>15</v>
      </c>
      <c r="E550" s="134"/>
      <c r="F550" s="20">
        <f t="shared" si="96"/>
        <v>0</v>
      </c>
    </row>
    <row r="551" spans="1:6" x14ac:dyDescent="0.25">
      <c r="A551" s="153" t="s">
        <v>242</v>
      </c>
      <c r="B551" s="141" t="s">
        <v>458</v>
      </c>
      <c r="C551" s="143" t="s">
        <v>57</v>
      </c>
      <c r="D551" s="144">
        <v>5</v>
      </c>
      <c r="E551" s="134"/>
      <c r="F551" s="20">
        <f t="shared" si="96"/>
        <v>0</v>
      </c>
    </row>
    <row r="552" spans="1:6" ht="28.5" x14ac:dyDescent="0.25">
      <c r="A552" s="153" t="s">
        <v>242</v>
      </c>
      <c r="B552" s="141" t="s">
        <v>459</v>
      </c>
      <c r="C552" s="143" t="s">
        <v>57</v>
      </c>
      <c r="D552" s="144">
        <v>15</v>
      </c>
      <c r="E552" s="151"/>
      <c r="F552" s="20">
        <f t="shared" si="96"/>
        <v>0</v>
      </c>
    </row>
    <row r="553" spans="1:6" ht="28.5" x14ac:dyDescent="0.25">
      <c r="A553" s="153" t="s">
        <v>242</v>
      </c>
      <c r="B553" s="141" t="s">
        <v>460</v>
      </c>
      <c r="C553" s="143" t="s">
        <v>57</v>
      </c>
      <c r="D553" s="144">
        <v>32</v>
      </c>
      <c r="E553" s="151"/>
      <c r="F553" s="20">
        <f t="shared" si="96"/>
        <v>0</v>
      </c>
    </row>
    <row r="554" spans="1:6" ht="28.5" x14ac:dyDescent="0.25">
      <c r="A554" s="153" t="s">
        <v>242</v>
      </c>
      <c r="B554" s="141" t="s">
        <v>461</v>
      </c>
      <c r="C554" s="143" t="s">
        <v>57</v>
      </c>
      <c r="D554" s="144">
        <v>28</v>
      </c>
      <c r="E554" s="151"/>
      <c r="F554" s="20">
        <f t="shared" si="96"/>
        <v>0</v>
      </c>
    </row>
    <row r="555" spans="1:6" ht="28.5" x14ac:dyDescent="0.25">
      <c r="A555" s="153" t="s">
        <v>242</v>
      </c>
      <c r="B555" s="141" t="s">
        <v>462</v>
      </c>
      <c r="C555" s="143" t="s">
        <v>57</v>
      </c>
      <c r="D555" s="144">
        <v>18</v>
      </c>
      <c r="E555" s="151"/>
      <c r="F555" s="20">
        <f t="shared" si="96"/>
        <v>0</v>
      </c>
    </row>
    <row r="556" spans="1:6" x14ac:dyDescent="0.25">
      <c r="A556" s="153"/>
      <c r="B556" s="141"/>
      <c r="C556" s="143"/>
      <c r="D556" s="144"/>
      <c r="E556" s="134"/>
      <c r="F556" s="20"/>
    </row>
    <row r="557" spans="1:6" x14ac:dyDescent="0.25">
      <c r="A557" s="80" t="s">
        <v>49</v>
      </c>
      <c r="B557" s="81" t="s">
        <v>125</v>
      </c>
      <c r="C557" s="82" t="s">
        <v>51</v>
      </c>
      <c r="D557" s="83" t="s">
        <v>52</v>
      </c>
      <c r="E557" s="84" t="s">
        <v>53</v>
      </c>
      <c r="F557" s="85" t="s">
        <v>54</v>
      </c>
    </row>
    <row r="558" spans="1:6" x14ac:dyDescent="0.25">
      <c r="A558" s="67"/>
      <c r="B558" s="59"/>
      <c r="C558" s="49"/>
      <c r="D558" s="50"/>
      <c r="E558" s="30"/>
      <c r="F558" s="35"/>
    </row>
    <row r="559" spans="1:6" ht="28.5" x14ac:dyDescent="0.25">
      <c r="A559" s="38" t="s">
        <v>463</v>
      </c>
      <c r="B559" s="106" t="s">
        <v>464</v>
      </c>
      <c r="C559" s="49" t="s">
        <v>86</v>
      </c>
      <c r="D559" s="50">
        <v>1</v>
      </c>
      <c r="E559" s="134"/>
      <c r="F559" s="20">
        <f t="shared" ref="F559" si="97">D559*E559</f>
        <v>0</v>
      </c>
    </row>
    <row r="560" spans="1:6" ht="15.75" thickBot="1" x14ac:dyDescent="0.3">
      <c r="A560" s="38"/>
      <c r="B560" s="106"/>
      <c r="C560" s="49"/>
      <c r="D560" s="50"/>
      <c r="E560" s="164"/>
      <c r="F560" s="132"/>
    </row>
    <row r="561" spans="1:6" ht="30.75" thickTop="1" x14ac:dyDescent="0.25">
      <c r="A561" s="53"/>
      <c r="B561" s="73" t="s">
        <v>465</v>
      </c>
      <c r="C561" s="74"/>
      <c r="D561" s="75"/>
      <c r="E561" s="54"/>
      <c r="F561" s="55">
        <f>SUM(F504:F527,F529:F559)</f>
        <v>0</v>
      </c>
    </row>
    <row r="562" spans="1:6" x14ac:dyDescent="0.25">
      <c r="A562" s="29"/>
      <c r="B562" s="79"/>
      <c r="C562" s="33"/>
      <c r="D562" s="34"/>
      <c r="E562" s="30"/>
      <c r="F562" s="35"/>
    </row>
    <row r="563" spans="1:6" x14ac:dyDescent="0.25">
      <c r="A563" s="47"/>
      <c r="B563" s="48"/>
      <c r="C563" s="49"/>
      <c r="D563" s="50"/>
      <c r="E563" s="51"/>
      <c r="F563" s="35"/>
    </row>
    <row r="564" spans="1:6" x14ac:dyDescent="0.25">
      <c r="A564" s="80" t="s">
        <v>49</v>
      </c>
      <c r="B564" s="81" t="s">
        <v>125</v>
      </c>
      <c r="C564" s="82" t="s">
        <v>51</v>
      </c>
      <c r="D564" s="83" t="s">
        <v>52</v>
      </c>
      <c r="E564" s="84" t="s">
        <v>53</v>
      </c>
      <c r="F564" s="85" t="s">
        <v>54</v>
      </c>
    </row>
    <row r="565" spans="1:6" x14ac:dyDescent="0.25">
      <c r="A565" s="67"/>
      <c r="B565" s="59"/>
      <c r="C565" s="49"/>
      <c r="D565" s="50"/>
      <c r="E565" s="30"/>
      <c r="F565" s="35"/>
    </row>
    <row r="566" spans="1:6" x14ac:dyDescent="0.25">
      <c r="A566" s="29" t="s">
        <v>35</v>
      </c>
      <c r="B566" s="52" t="s">
        <v>36</v>
      </c>
      <c r="C566" s="33"/>
      <c r="D566" s="34"/>
      <c r="E566" s="30"/>
      <c r="F566" s="35"/>
    </row>
    <row r="567" spans="1:6" x14ac:dyDescent="0.25">
      <c r="A567" s="29"/>
      <c r="B567" s="52"/>
      <c r="C567" s="33"/>
      <c r="D567" s="34"/>
      <c r="E567" s="30"/>
      <c r="F567" s="35"/>
    </row>
    <row r="568" spans="1:6" x14ac:dyDescent="0.25">
      <c r="A568" s="165" t="s">
        <v>466</v>
      </c>
      <c r="B568" s="52" t="s">
        <v>467</v>
      </c>
      <c r="C568" s="166" t="s">
        <v>468</v>
      </c>
      <c r="D568" s="167">
        <v>1</v>
      </c>
      <c r="E568" s="168"/>
      <c r="F568" s="104">
        <f t="shared" ref="F568" si="98">D568*E568</f>
        <v>0</v>
      </c>
    </row>
    <row r="569" spans="1:6" x14ac:dyDescent="0.25">
      <c r="A569" s="169"/>
      <c r="B569" s="160"/>
      <c r="C569" s="170"/>
      <c r="D569" s="50"/>
      <c r="E569" s="131"/>
      <c r="F569" s="132"/>
    </row>
    <row r="570" spans="1:6" ht="129.75" x14ac:dyDescent="0.25">
      <c r="A570" s="113"/>
      <c r="B570" s="171" t="s">
        <v>469</v>
      </c>
      <c r="C570" s="172"/>
      <c r="D570" s="50" t="s">
        <v>470</v>
      </c>
      <c r="E570" s="131"/>
      <c r="F570" s="132"/>
    </row>
    <row r="571" spans="1:6" x14ac:dyDescent="0.25">
      <c r="A571" s="113"/>
      <c r="B571" s="133" t="s">
        <v>471</v>
      </c>
      <c r="C571" s="172"/>
      <c r="D571" s="50"/>
      <c r="E571" s="131"/>
      <c r="F571" s="132"/>
    </row>
    <row r="572" spans="1:6" ht="85.5" x14ac:dyDescent="0.25">
      <c r="A572" s="145" t="s">
        <v>242</v>
      </c>
      <c r="B572" s="106" t="s">
        <v>472</v>
      </c>
      <c r="C572" s="173" t="s">
        <v>64</v>
      </c>
      <c r="D572" s="174">
        <v>1</v>
      </c>
      <c r="E572" s="164"/>
      <c r="F572" s="20"/>
    </row>
    <row r="573" spans="1:6" ht="85.5" x14ac:dyDescent="0.25">
      <c r="A573" s="145" t="s">
        <v>242</v>
      </c>
      <c r="B573" s="106" t="s">
        <v>473</v>
      </c>
      <c r="C573" s="175" t="s">
        <v>64</v>
      </c>
      <c r="D573" s="174">
        <v>1</v>
      </c>
      <c r="E573" s="164"/>
      <c r="F573" s="20"/>
    </row>
    <row r="574" spans="1:6" ht="28.5" x14ac:dyDescent="0.25">
      <c r="A574" s="145" t="s">
        <v>242</v>
      </c>
      <c r="B574" s="176" t="s">
        <v>474</v>
      </c>
      <c r="C574" s="173" t="s">
        <v>64</v>
      </c>
      <c r="D574" s="174">
        <v>1</v>
      </c>
      <c r="E574" s="177"/>
      <c r="F574" s="20"/>
    </row>
    <row r="575" spans="1:6" ht="28.5" x14ac:dyDescent="0.25">
      <c r="A575" s="153" t="s">
        <v>242</v>
      </c>
      <c r="B575" s="141" t="s">
        <v>475</v>
      </c>
      <c r="C575" s="178" t="s">
        <v>86</v>
      </c>
      <c r="D575" s="179">
        <v>1</v>
      </c>
      <c r="E575" s="180"/>
      <c r="F575" s="20"/>
    </row>
    <row r="576" spans="1:6" ht="42.75" x14ac:dyDescent="0.25">
      <c r="A576" s="153" t="s">
        <v>242</v>
      </c>
      <c r="B576" s="141" t="s">
        <v>476</v>
      </c>
      <c r="C576" s="178" t="s">
        <v>64</v>
      </c>
      <c r="D576" s="179">
        <v>1</v>
      </c>
      <c r="E576" s="180"/>
      <c r="F576" s="20"/>
    </row>
    <row r="577" spans="1:6" x14ac:dyDescent="0.25">
      <c r="A577" s="145" t="s">
        <v>242</v>
      </c>
      <c r="B577" s="106" t="s">
        <v>477</v>
      </c>
      <c r="C577" s="173" t="s">
        <v>64</v>
      </c>
      <c r="D577" s="174">
        <v>1</v>
      </c>
      <c r="E577" s="164"/>
      <c r="F577" s="132" t="str">
        <f t="shared" ref="F577:F637" si="99">IF(E577&gt;0,E577*D577," ")</f>
        <v xml:space="preserve"> </v>
      </c>
    </row>
    <row r="578" spans="1:6" ht="28.5" x14ac:dyDescent="0.25">
      <c r="A578" s="145" t="s">
        <v>242</v>
      </c>
      <c r="B578" s="106" t="s">
        <v>478</v>
      </c>
      <c r="C578" s="173" t="s">
        <v>64</v>
      </c>
      <c r="D578" s="174">
        <v>1</v>
      </c>
      <c r="E578" s="164"/>
      <c r="F578" s="132" t="str">
        <f t="shared" si="99"/>
        <v xml:space="preserve"> </v>
      </c>
    </row>
    <row r="579" spans="1:6" ht="28.5" x14ac:dyDescent="0.25">
      <c r="A579" s="145" t="s">
        <v>242</v>
      </c>
      <c r="B579" s="106" t="s">
        <v>479</v>
      </c>
      <c r="C579" s="173" t="s">
        <v>64</v>
      </c>
      <c r="D579" s="174">
        <v>3</v>
      </c>
      <c r="E579" s="164"/>
      <c r="F579" s="132" t="str">
        <f t="shared" si="99"/>
        <v xml:space="preserve"> </v>
      </c>
    </row>
    <row r="580" spans="1:6" ht="28.5" x14ac:dyDescent="0.25">
      <c r="A580" s="145" t="s">
        <v>242</v>
      </c>
      <c r="B580" s="106" t="s">
        <v>480</v>
      </c>
      <c r="C580" s="173" t="s">
        <v>64</v>
      </c>
      <c r="D580" s="174">
        <v>1</v>
      </c>
      <c r="E580" s="164"/>
      <c r="F580" s="132" t="str">
        <f t="shared" si="99"/>
        <v xml:space="preserve"> </v>
      </c>
    </row>
    <row r="581" spans="1:6" x14ac:dyDescent="0.25">
      <c r="A581" s="145" t="s">
        <v>242</v>
      </c>
      <c r="B581" s="106" t="s">
        <v>481</v>
      </c>
      <c r="C581" s="173" t="s">
        <v>64</v>
      </c>
      <c r="D581" s="174">
        <v>1</v>
      </c>
      <c r="E581" s="164"/>
      <c r="F581" s="132" t="str">
        <f t="shared" si="99"/>
        <v xml:space="preserve"> </v>
      </c>
    </row>
    <row r="582" spans="1:6" x14ac:dyDescent="0.25">
      <c r="A582" s="145" t="s">
        <v>242</v>
      </c>
      <c r="B582" s="106" t="s">
        <v>482</v>
      </c>
      <c r="C582" s="173" t="s">
        <v>64</v>
      </c>
      <c r="D582" s="174">
        <v>1</v>
      </c>
      <c r="E582" s="164"/>
      <c r="F582" s="132" t="str">
        <f t="shared" si="99"/>
        <v xml:space="preserve"> </v>
      </c>
    </row>
    <row r="583" spans="1:6" ht="28.5" x14ac:dyDescent="0.25">
      <c r="A583" s="145" t="s">
        <v>242</v>
      </c>
      <c r="B583" s="106" t="s">
        <v>483</v>
      </c>
      <c r="C583" s="173" t="s">
        <v>64</v>
      </c>
      <c r="D583" s="174">
        <v>1</v>
      </c>
      <c r="E583" s="164"/>
      <c r="F583" s="132" t="str">
        <f t="shared" si="99"/>
        <v xml:space="preserve"> </v>
      </c>
    </row>
    <row r="584" spans="1:6" x14ac:dyDescent="0.25">
      <c r="A584" s="145" t="s">
        <v>242</v>
      </c>
      <c r="B584" s="106" t="s">
        <v>484</v>
      </c>
      <c r="C584" s="173" t="s">
        <v>64</v>
      </c>
      <c r="D584" s="174">
        <v>1</v>
      </c>
      <c r="E584" s="164"/>
      <c r="F584" s="132" t="str">
        <f t="shared" si="99"/>
        <v xml:space="preserve"> </v>
      </c>
    </row>
    <row r="585" spans="1:6" ht="28.5" x14ac:dyDescent="0.25">
      <c r="A585" s="153" t="s">
        <v>242</v>
      </c>
      <c r="B585" s="141" t="s">
        <v>485</v>
      </c>
      <c r="C585" s="178" t="s">
        <v>64</v>
      </c>
      <c r="D585" s="179">
        <v>1</v>
      </c>
      <c r="E585" s="180"/>
      <c r="F585" s="132" t="str">
        <f t="shared" si="99"/>
        <v xml:space="preserve"> </v>
      </c>
    </row>
    <row r="586" spans="1:6" ht="59.25" x14ac:dyDescent="0.25">
      <c r="A586" s="153" t="s">
        <v>242</v>
      </c>
      <c r="B586" s="141" t="s">
        <v>486</v>
      </c>
      <c r="C586" s="178" t="s">
        <v>64</v>
      </c>
      <c r="D586" s="179">
        <v>1</v>
      </c>
      <c r="E586" s="180"/>
      <c r="F586" s="132" t="str">
        <f t="shared" si="99"/>
        <v xml:space="preserve"> </v>
      </c>
    </row>
    <row r="587" spans="1:6" ht="28.5" x14ac:dyDescent="0.25">
      <c r="A587" s="153" t="s">
        <v>242</v>
      </c>
      <c r="B587" s="141" t="s">
        <v>487</v>
      </c>
      <c r="C587" s="178" t="s">
        <v>64</v>
      </c>
      <c r="D587" s="179">
        <v>4</v>
      </c>
      <c r="E587" s="180"/>
      <c r="F587" s="132" t="str">
        <f t="shared" si="99"/>
        <v xml:space="preserve"> </v>
      </c>
    </row>
    <row r="588" spans="1:6" ht="28.5" x14ac:dyDescent="0.25">
      <c r="A588" s="153" t="s">
        <v>242</v>
      </c>
      <c r="B588" s="141" t="s">
        <v>488</v>
      </c>
      <c r="C588" s="178" t="s">
        <v>64</v>
      </c>
      <c r="D588" s="179">
        <v>4</v>
      </c>
      <c r="E588" s="180"/>
      <c r="F588" s="132" t="str">
        <f t="shared" si="99"/>
        <v xml:space="preserve"> </v>
      </c>
    </row>
    <row r="589" spans="1:6" x14ac:dyDescent="0.25">
      <c r="A589" s="80" t="s">
        <v>49</v>
      </c>
      <c r="B589" s="81" t="s">
        <v>125</v>
      </c>
      <c r="C589" s="82" t="s">
        <v>51</v>
      </c>
      <c r="D589" s="83" t="s">
        <v>52</v>
      </c>
      <c r="E589" s="84" t="s">
        <v>53</v>
      </c>
      <c r="F589" s="85" t="s">
        <v>54</v>
      </c>
    </row>
    <row r="590" spans="1:6" x14ac:dyDescent="0.25">
      <c r="A590" s="67"/>
      <c r="B590" s="59"/>
      <c r="C590" s="49"/>
      <c r="D590" s="50"/>
      <c r="E590" s="30"/>
      <c r="F590" s="35"/>
    </row>
    <row r="591" spans="1:6" ht="28.5" x14ac:dyDescent="0.25">
      <c r="A591" s="153" t="s">
        <v>242</v>
      </c>
      <c r="B591" s="141" t="s">
        <v>489</v>
      </c>
      <c r="C591" s="178" t="s">
        <v>64</v>
      </c>
      <c r="D591" s="179">
        <v>4</v>
      </c>
      <c r="E591" s="180"/>
      <c r="F591" s="132" t="str">
        <f t="shared" si="99"/>
        <v xml:space="preserve"> </v>
      </c>
    </row>
    <row r="592" spans="1:6" x14ac:dyDescent="0.25">
      <c r="A592" s="145" t="s">
        <v>242</v>
      </c>
      <c r="B592" s="106" t="s">
        <v>490</v>
      </c>
      <c r="C592" s="173" t="s">
        <v>64</v>
      </c>
      <c r="D592" s="174">
        <v>2</v>
      </c>
      <c r="E592" s="164"/>
      <c r="F592" s="132" t="str">
        <f t="shared" si="99"/>
        <v xml:space="preserve"> </v>
      </c>
    </row>
    <row r="593" spans="1:6" ht="42.75" x14ac:dyDescent="0.25">
      <c r="A593" s="145" t="s">
        <v>242</v>
      </c>
      <c r="B593" s="106" t="s">
        <v>491</v>
      </c>
      <c r="C593" s="173" t="s">
        <v>64</v>
      </c>
      <c r="D593" s="174">
        <v>1</v>
      </c>
      <c r="E593" s="164"/>
      <c r="F593" s="132" t="str">
        <f t="shared" si="99"/>
        <v xml:space="preserve"> </v>
      </c>
    </row>
    <row r="594" spans="1:6" ht="42.75" x14ac:dyDescent="0.25">
      <c r="A594" s="145" t="s">
        <v>242</v>
      </c>
      <c r="B594" s="106" t="s">
        <v>492</v>
      </c>
      <c r="C594" s="173" t="s">
        <v>64</v>
      </c>
      <c r="D594" s="174">
        <v>4</v>
      </c>
      <c r="E594" s="164"/>
      <c r="F594" s="132" t="str">
        <f t="shared" si="99"/>
        <v xml:space="preserve"> </v>
      </c>
    </row>
    <row r="595" spans="1:6" ht="42.75" x14ac:dyDescent="0.25">
      <c r="A595" s="145" t="s">
        <v>242</v>
      </c>
      <c r="B595" s="106" t="s">
        <v>493</v>
      </c>
      <c r="C595" s="173" t="s">
        <v>64</v>
      </c>
      <c r="D595" s="174">
        <v>3</v>
      </c>
      <c r="E595" s="164"/>
      <c r="F595" s="132" t="str">
        <f t="shared" si="99"/>
        <v xml:space="preserve"> </v>
      </c>
    </row>
    <row r="596" spans="1:6" ht="42.75" x14ac:dyDescent="0.25">
      <c r="A596" s="145" t="s">
        <v>242</v>
      </c>
      <c r="B596" s="106" t="s">
        <v>494</v>
      </c>
      <c r="C596" s="173" t="s">
        <v>64</v>
      </c>
      <c r="D596" s="174">
        <v>8</v>
      </c>
      <c r="E596" s="164"/>
      <c r="F596" s="132" t="str">
        <f t="shared" si="99"/>
        <v xml:space="preserve"> </v>
      </c>
    </row>
    <row r="597" spans="1:6" ht="42.75" x14ac:dyDescent="0.25">
      <c r="A597" s="145" t="s">
        <v>242</v>
      </c>
      <c r="B597" s="106" t="s">
        <v>495</v>
      </c>
      <c r="C597" s="173" t="s">
        <v>64</v>
      </c>
      <c r="D597" s="174">
        <v>3</v>
      </c>
      <c r="E597" s="164"/>
      <c r="F597" s="132" t="str">
        <f t="shared" si="99"/>
        <v xml:space="preserve"> </v>
      </c>
    </row>
    <row r="598" spans="1:6" ht="42.75" x14ac:dyDescent="0.25">
      <c r="A598" s="145" t="s">
        <v>242</v>
      </c>
      <c r="B598" s="106" t="s">
        <v>496</v>
      </c>
      <c r="C598" s="173" t="s">
        <v>64</v>
      </c>
      <c r="D598" s="174">
        <v>18</v>
      </c>
      <c r="E598" s="164"/>
      <c r="F598" s="132" t="str">
        <f t="shared" si="99"/>
        <v xml:space="preserve"> </v>
      </c>
    </row>
    <row r="599" spans="1:6" ht="42.75" x14ac:dyDescent="0.25">
      <c r="A599" s="145" t="s">
        <v>242</v>
      </c>
      <c r="B599" s="106" t="s">
        <v>497</v>
      </c>
      <c r="C599" s="173" t="s">
        <v>64</v>
      </c>
      <c r="D599" s="174">
        <v>4</v>
      </c>
      <c r="E599" s="164"/>
      <c r="F599" s="132" t="str">
        <f t="shared" si="99"/>
        <v xml:space="preserve"> </v>
      </c>
    </row>
    <row r="600" spans="1:6" ht="28.5" x14ac:dyDescent="0.25">
      <c r="A600" s="145" t="s">
        <v>242</v>
      </c>
      <c r="B600" s="106" t="s">
        <v>498</v>
      </c>
      <c r="C600" s="173" t="s">
        <v>64</v>
      </c>
      <c r="D600" s="174">
        <v>1</v>
      </c>
      <c r="E600" s="164"/>
      <c r="F600" s="132" t="str">
        <f t="shared" si="99"/>
        <v xml:space="preserve"> </v>
      </c>
    </row>
    <row r="601" spans="1:6" ht="28.5" x14ac:dyDescent="0.25">
      <c r="A601" s="145" t="s">
        <v>242</v>
      </c>
      <c r="B601" s="106" t="s">
        <v>499</v>
      </c>
      <c r="C601" s="173" t="s">
        <v>64</v>
      </c>
      <c r="D601" s="174">
        <v>5</v>
      </c>
      <c r="E601" s="164"/>
      <c r="F601" s="132" t="str">
        <f t="shared" si="99"/>
        <v xml:space="preserve"> </v>
      </c>
    </row>
    <row r="602" spans="1:6" ht="28.5" x14ac:dyDescent="0.25">
      <c r="A602" s="145" t="s">
        <v>242</v>
      </c>
      <c r="B602" s="106" t="s">
        <v>500</v>
      </c>
      <c r="C602" s="173" t="s">
        <v>64</v>
      </c>
      <c r="D602" s="174">
        <v>5</v>
      </c>
      <c r="E602" s="164"/>
      <c r="F602" s="132" t="str">
        <f t="shared" si="99"/>
        <v xml:space="preserve"> </v>
      </c>
    </row>
    <row r="603" spans="1:6" ht="28.5" x14ac:dyDescent="0.25">
      <c r="A603" s="145" t="s">
        <v>242</v>
      </c>
      <c r="B603" s="106" t="s">
        <v>501</v>
      </c>
      <c r="C603" s="173" t="s">
        <v>64</v>
      </c>
      <c r="D603" s="174">
        <v>8</v>
      </c>
      <c r="E603" s="164"/>
      <c r="F603" s="132" t="str">
        <f t="shared" si="99"/>
        <v xml:space="preserve"> </v>
      </c>
    </row>
    <row r="604" spans="1:6" ht="42.75" x14ac:dyDescent="0.25">
      <c r="A604" s="145" t="s">
        <v>242</v>
      </c>
      <c r="B604" s="106" t="s">
        <v>502</v>
      </c>
      <c r="C604" s="173" t="s">
        <v>64</v>
      </c>
      <c r="D604" s="174">
        <v>2</v>
      </c>
      <c r="E604" s="164"/>
      <c r="F604" s="132" t="str">
        <f t="shared" si="99"/>
        <v xml:space="preserve"> </v>
      </c>
    </row>
    <row r="605" spans="1:6" ht="28.5" x14ac:dyDescent="0.25">
      <c r="A605" s="145" t="s">
        <v>242</v>
      </c>
      <c r="B605" s="106" t="s">
        <v>503</v>
      </c>
      <c r="C605" s="173" t="s">
        <v>64</v>
      </c>
      <c r="D605" s="174">
        <v>2</v>
      </c>
      <c r="E605" s="164"/>
      <c r="F605" s="132" t="str">
        <f t="shared" si="99"/>
        <v xml:space="preserve"> </v>
      </c>
    </row>
    <row r="606" spans="1:6" ht="42.75" x14ac:dyDescent="0.25">
      <c r="A606" s="145" t="s">
        <v>242</v>
      </c>
      <c r="B606" s="106" t="s">
        <v>504</v>
      </c>
      <c r="C606" s="173" t="s">
        <v>64</v>
      </c>
      <c r="D606" s="174">
        <v>5</v>
      </c>
      <c r="E606" s="164"/>
      <c r="F606" s="132" t="str">
        <f t="shared" si="99"/>
        <v xml:space="preserve"> </v>
      </c>
    </row>
    <row r="607" spans="1:6" ht="28.5" x14ac:dyDescent="0.25">
      <c r="A607" s="145" t="s">
        <v>242</v>
      </c>
      <c r="B607" s="106" t="s">
        <v>505</v>
      </c>
      <c r="C607" s="173" t="s">
        <v>64</v>
      </c>
      <c r="D607" s="174">
        <v>2</v>
      </c>
      <c r="E607" s="164"/>
      <c r="F607" s="132" t="str">
        <f t="shared" si="99"/>
        <v xml:space="preserve"> </v>
      </c>
    </row>
    <row r="608" spans="1:6" ht="42.75" x14ac:dyDescent="0.25">
      <c r="A608" s="145" t="s">
        <v>242</v>
      </c>
      <c r="B608" s="106" t="s">
        <v>506</v>
      </c>
      <c r="C608" s="173" t="s">
        <v>64</v>
      </c>
      <c r="D608" s="174">
        <v>2</v>
      </c>
      <c r="E608" s="164"/>
      <c r="F608" s="132" t="str">
        <f t="shared" si="99"/>
        <v xml:space="preserve"> </v>
      </c>
    </row>
    <row r="609" spans="1:6" ht="28.5" x14ac:dyDescent="0.25">
      <c r="A609" s="145" t="s">
        <v>242</v>
      </c>
      <c r="B609" s="106" t="s">
        <v>507</v>
      </c>
      <c r="C609" s="173" t="s">
        <v>64</v>
      </c>
      <c r="D609" s="174">
        <v>6</v>
      </c>
      <c r="E609" s="164"/>
      <c r="F609" s="132" t="str">
        <f t="shared" si="99"/>
        <v xml:space="preserve"> </v>
      </c>
    </row>
    <row r="610" spans="1:6" ht="28.5" x14ac:dyDescent="0.25">
      <c r="A610" s="145" t="s">
        <v>242</v>
      </c>
      <c r="B610" s="106" t="s">
        <v>508</v>
      </c>
      <c r="C610" s="173" t="s">
        <v>64</v>
      </c>
      <c r="D610" s="174">
        <v>2</v>
      </c>
      <c r="E610" s="164"/>
      <c r="F610" s="132" t="str">
        <f t="shared" si="99"/>
        <v xml:space="preserve"> </v>
      </c>
    </row>
    <row r="611" spans="1:6" ht="42.75" x14ac:dyDescent="0.25">
      <c r="A611" s="145" t="s">
        <v>242</v>
      </c>
      <c r="B611" s="106" t="s">
        <v>509</v>
      </c>
      <c r="C611" s="173" t="s">
        <v>64</v>
      </c>
      <c r="D611" s="174">
        <v>10</v>
      </c>
      <c r="E611" s="164"/>
      <c r="F611" s="132" t="str">
        <f>IF(E611&gt;0,E611*D611," ")</f>
        <v xml:space="preserve"> </v>
      </c>
    </row>
    <row r="612" spans="1:6" ht="28.5" x14ac:dyDescent="0.25">
      <c r="A612" s="145" t="s">
        <v>242</v>
      </c>
      <c r="B612" s="106" t="s">
        <v>510</v>
      </c>
      <c r="C612" s="173" t="s">
        <v>64</v>
      </c>
      <c r="D612" s="174">
        <v>4</v>
      </c>
      <c r="E612" s="164"/>
      <c r="F612" s="132" t="str">
        <f t="shared" si="99"/>
        <v xml:space="preserve"> </v>
      </c>
    </row>
    <row r="613" spans="1:6" ht="28.5" x14ac:dyDescent="0.25">
      <c r="A613" s="145" t="s">
        <v>242</v>
      </c>
      <c r="B613" s="106" t="s">
        <v>511</v>
      </c>
      <c r="C613" s="173" t="s">
        <v>64</v>
      </c>
      <c r="D613" s="174">
        <v>3</v>
      </c>
      <c r="E613" s="164"/>
      <c r="F613" s="132" t="str">
        <f t="shared" si="99"/>
        <v xml:space="preserve"> </v>
      </c>
    </row>
    <row r="614" spans="1:6" x14ac:dyDescent="0.25">
      <c r="A614" s="80" t="s">
        <v>49</v>
      </c>
      <c r="B614" s="81" t="s">
        <v>125</v>
      </c>
      <c r="C614" s="82" t="s">
        <v>51</v>
      </c>
      <c r="D614" s="83" t="s">
        <v>52</v>
      </c>
      <c r="E614" s="84" t="s">
        <v>53</v>
      </c>
      <c r="F614" s="85" t="s">
        <v>54</v>
      </c>
    </row>
    <row r="615" spans="1:6" x14ac:dyDescent="0.25">
      <c r="A615" s="67"/>
      <c r="B615" s="59"/>
      <c r="C615" s="49"/>
      <c r="D615" s="50"/>
      <c r="E615" s="30"/>
      <c r="F615" s="35"/>
    </row>
    <row r="616" spans="1:6" ht="42.75" x14ac:dyDescent="0.25">
      <c r="A616" s="145" t="s">
        <v>242</v>
      </c>
      <c r="B616" s="106" t="s">
        <v>512</v>
      </c>
      <c r="C616" s="173" t="s">
        <v>64</v>
      </c>
      <c r="D616" s="174">
        <v>5</v>
      </c>
      <c r="E616" s="164"/>
      <c r="F616" s="132" t="str">
        <f t="shared" si="99"/>
        <v xml:space="preserve"> </v>
      </c>
    </row>
    <row r="617" spans="1:6" ht="28.5" x14ac:dyDescent="0.25">
      <c r="A617" s="145" t="s">
        <v>242</v>
      </c>
      <c r="B617" s="106" t="s">
        <v>513</v>
      </c>
      <c r="C617" s="173" t="s">
        <v>64</v>
      </c>
      <c r="D617" s="174">
        <v>5</v>
      </c>
      <c r="E617" s="164"/>
      <c r="F617" s="132" t="str">
        <f t="shared" si="99"/>
        <v xml:space="preserve"> </v>
      </c>
    </row>
    <row r="618" spans="1:6" ht="28.5" x14ac:dyDescent="0.25">
      <c r="A618" s="145" t="s">
        <v>242</v>
      </c>
      <c r="B618" s="106" t="s">
        <v>514</v>
      </c>
      <c r="C618" s="173" t="s">
        <v>64</v>
      </c>
      <c r="D618" s="174">
        <v>8</v>
      </c>
      <c r="E618" s="164"/>
      <c r="F618" s="132" t="str">
        <f t="shared" si="99"/>
        <v xml:space="preserve"> </v>
      </c>
    </row>
    <row r="619" spans="1:6" ht="28.5" x14ac:dyDescent="0.25">
      <c r="A619" s="145" t="s">
        <v>242</v>
      </c>
      <c r="B619" s="106" t="s">
        <v>515</v>
      </c>
      <c r="C619" s="173" t="s">
        <v>64</v>
      </c>
      <c r="D619" s="174">
        <v>3</v>
      </c>
      <c r="E619" s="164"/>
      <c r="F619" s="132" t="str">
        <f t="shared" si="99"/>
        <v xml:space="preserve"> </v>
      </c>
    </row>
    <row r="620" spans="1:6" ht="28.5" x14ac:dyDescent="0.25">
      <c r="A620" s="145" t="s">
        <v>242</v>
      </c>
      <c r="B620" s="106" t="s">
        <v>516</v>
      </c>
      <c r="C620" s="173" t="s">
        <v>64</v>
      </c>
      <c r="D620" s="174">
        <v>28</v>
      </c>
      <c r="E620" s="164"/>
      <c r="F620" s="132" t="str">
        <f t="shared" si="99"/>
        <v xml:space="preserve"> </v>
      </c>
    </row>
    <row r="621" spans="1:6" ht="42.75" x14ac:dyDescent="0.25">
      <c r="A621" s="145" t="s">
        <v>242</v>
      </c>
      <c r="B621" s="106" t="s">
        <v>517</v>
      </c>
      <c r="C621" s="173" t="s">
        <v>64</v>
      </c>
      <c r="D621" s="174">
        <v>20</v>
      </c>
      <c r="E621" s="164"/>
      <c r="F621" s="132" t="str">
        <f t="shared" si="99"/>
        <v xml:space="preserve"> </v>
      </c>
    </row>
    <row r="622" spans="1:6" x14ac:dyDescent="0.25">
      <c r="A622" s="145" t="s">
        <v>242</v>
      </c>
      <c r="B622" s="106" t="s">
        <v>518</v>
      </c>
      <c r="C622" s="173" t="s">
        <v>64</v>
      </c>
      <c r="D622" s="174">
        <v>1</v>
      </c>
      <c r="E622" s="164"/>
      <c r="F622" s="132" t="str">
        <f t="shared" si="99"/>
        <v xml:space="preserve"> </v>
      </c>
    </row>
    <row r="623" spans="1:6" ht="28.5" x14ac:dyDescent="0.25">
      <c r="A623" s="145" t="s">
        <v>242</v>
      </c>
      <c r="B623" s="106" t="s">
        <v>519</v>
      </c>
      <c r="C623" s="173" t="s">
        <v>64</v>
      </c>
      <c r="D623" s="174">
        <v>8</v>
      </c>
      <c r="E623" s="164"/>
      <c r="F623" s="132" t="str">
        <f t="shared" si="99"/>
        <v xml:space="preserve"> </v>
      </c>
    </row>
    <row r="624" spans="1:6" ht="28.5" x14ac:dyDescent="0.25">
      <c r="A624" s="145" t="s">
        <v>242</v>
      </c>
      <c r="B624" s="106" t="s">
        <v>520</v>
      </c>
      <c r="C624" s="173" t="s">
        <v>64</v>
      </c>
      <c r="D624" s="174">
        <v>1</v>
      </c>
      <c r="E624" s="164"/>
      <c r="F624" s="132" t="str">
        <f t="shared" si="99"/>
        <v xml:space="preserve"> </v>
      </c>
    </row>
    <row r="625" spans="1:6" ht="28.5" x14ac:dyDescent="0.25">
      <c r="A625" s="145" t="s">
        <v>242</v>
      </c>
      <c r="B625" s="181" t="s">
        <v>521</v>
      </c>
      <c r="C625" s="182" t="s">
        <v>64</v>
      </c>
      <c r="D625" s="183">
        <v>1</v>
      </c>
      <c r="E625" s="177"/>
      <c r="F625" s="132" t="str">
        <f t="shared" si="99"/>
        <v xml:space="preserve"> </v>
      </c>
    </row>
    <row r="626" spans="1:6" x14ac:dyDescent="0.25">
      <c r="A626" s="184"/>
      <c r="B626" s="181" t="s">
        <v>522</v>
      </c>
      <c r="C626" s="185"/>
      <c r="D626" s="186"/>
      <c r="E626" s="177"/>
      <c r="F626" s="132" t="str">
        <f t="shared" si="99"/>
        <v xml:space="preserve"> </v>
      </c>
    </row>
    <row r="627" spans="1:6" x14ac:dyDescent="0.25">
      <c r="A627" s="184"/>
      <c r="B627" s="181" t="s">
        <v>523</v>
      </c>
      <c r="C627" s="185"/>
      <c r="D627" s="186"/>
      <c r="E627" s="177"/>
      <c r="F627" s="132" t="str">
        <f t="shared" si="99"/>
        <v xml:space="preserve"> </v>
      </c>
    </row>
    <row r="628" spans="1:6" x14ac:dyDescent="0.25">
      <c r="A628" s="184"/>
      <c r="B628" s="181" t="s">
        <v>524</v>
      </c>
      <c r="C628" s="185"/>
      <c r="D628" s="186"/>
      <c r="E628" s="177"/>
      <c r="F628" s="132" t="str">
        <f t="shared" si="99"/>
        <v xml:space="preserve"> </v>
      </c>
    </row>
    <row r="629" spans="1:6" x14ac:dyDescent="0.25">
      <c r="A629" s="184"/>
      <c r="B629" s="181" t="s">
        <v>525</v>
      </c>
      <c r="C629" s="185"/>
      <c r="D629" s="186"/>
      <c r="E629" s="177"/>
      <c r="F629" s="132" t="str">
        <f t="shared" si="99"/>
        <v xml:space="preserve"> </v>
      </c>
    </row>
    <row r="630" spans="1:6" x14ac:dyDescent="0.25">
      <c r="A630" s="184"/>
      <c r="B630" s="181" t="s">
        <v>526</v>
      </c>
      <c r="C630" s="185"/>
      <c r="D630" s="186"/>
      <c r="E630" s="177"/>
      <c r="F630" s="132" t="str">
        <f t="shared" si="99"/>
        <v xml:space="preserve"> </v>
      </c>
    </row>
    <row r="631" spans="1:6" x14ac:dyDescent="0.25">
      <c r="A631" s="184"/>
      <c r="B631" s="181" t="s">
        <v>527</v>
      </c>
      <c r="C631" s="185"/>
      <c r="D631" s="186"/>
      <c r="E631" s="177"/>
      <c r="F631" s="132" t="str">
        <f t="shared" si="99"/>
        <v xml:space="preserve"> </v>
      </c>
    </row>
    <row r="632" spans="1:6" x14ac:dyDescent="0.25">
      <c r="A632" s="184"/>
      <c r="B632" s="181" t="s">
        <v>528</v>
      </c>
      <c r="C632" s="185"/>
      <c r="D632" s="186"/>
      <c r="E632" s="177"/>
      <c r="F632" s="132" t="str">
        <f t="shared" si="99"/>
        <v xml:space="preserve"> </v>
      </c>
    </row>
    <row r="633" spans="1:6" x14ac:dyDescent="0.25">
      <c r="A633" s="184"/>
      <c r="B633" s="181" t="s">
        <v>529</v>
      </c>
      <c r="C633" s="185"/>
      <c r="D633" s="186"/>
      <c r="E633" s="177"/>
      <c r="F633" s="132" t="str">
        <f t="shared" si="99"/>
        <v xml:space="preserve"> </v>
      </c>
    </row>
    <row r="634" spans="1:6" ht="28.5" x14ac:dyDescent="0.25">
      <c r="A634" s="184"/>
      <c r="B634" s="181" t="s">
        <v>530</v>
      </c>
      <c r="C634" s="185"/>
      <c r="D634" s="186"/>
      <c r="E634" s="177"/>
      <c r="F634" s="132" t="str">
        <f t="shared" si="99"/>
        <v xml:space="preserve"> </v>
      </c>
    </row>
    <row r="635" spans="1:6" x14ac:dyDescent="0.25">
      <c r="A635" s="184"/>
      <c r="B635" s="181" t="s">
        <v>531</v>
      </c>
      <c r="C635" s="185"/>
      <c r="D635" s="186"/>
      <c r="E635" s="177"/>
      <c r="F635" s="132" t="str">
        <f t="shared" si="99"/>
        <v xml:space="preserve"> </v>
      </c>
    </row>
    <row r="636" spans="1:6" x14ac:dyDescent="0.25">
      <c r="A636" s="184"/>
      <c r="B636" s="181" t="s">
        <v>532</v>
      </c>
      <c r="C636" s="185"/>
      <c r="D636" s="186"/>
      <c r="E636" s="177"/>
      <c r="F636" s="132" t="str">
        <f t="shared" si="99"/>
        <v xml:space="preserve"> </v>
      </c>
    </row>
    <row r="637" spans="1:6" x14ac:dyDescent="0.25">
      <c r="A637" s="184"/>
      <c r="B637" s="181" t="s">
        <v>533</v>
      </c>
      <c r="C637" s="185"/>
      <c r="D637" s="186"/>
      <c r="E637" s="177"/>
      <c r="F637" s="132" t="str">
        <f t="shared" si="99"/>
        <v xml:space="preserve"> </v>
      </c>
    </row>
    <row r="638" spans="1:6" x14ac:dyDescent="0.25">
      <c r="A638" s="184"/>
      <c r="B638" s="181" t="s">
        <v>534</v>
      </c>
      <c r="C638" s="185"/>
      <c r="D638" s="186"/>
      <c r="E638" s="177"/>
      <c r="F638" s="132" t="str">
        <f t="shared" ref="F638:F651" si="100">IF(E638&gt;0,E638*D638," ")</f>
        <v xml:space="preserve"> </v>
      </c>
    </row>
    <row r="639" spans="1:6" x14ac:dyDescent="0.25">
      <c r="A639" s="184"/>
      <c r="B639" s="181" t="s">
        <v>535</v>
      </c>
      <c r="C639" s="185"/>
      <c r="D639" s="186"/>
      <c r="E639" s="177"/>
      <c r="F639" s="132" t="str">
        <f t="shared" si="100"/>
        <v xml:space="preserve"> </v>
      </c>
    </row>
    <row r="640" spans="1:6" x14ac:dyDescent="0.25">
      <c r="A640" s="184"/>
      <c r="B640" s="181" t="s">
        <v>536</v>
      </c>
      <c r="C640" s="185"/>
      <c r="D640" s="186"/>
      <c r="E640" s="177"/>
      <c r="F640" s="132" t="str">
        <f t="shared" si="100"/>
        <v xml:space="preserve"> </v>
      </c>
    </row>
    <row r="641" spans="1:6" x14ac:dyDescent="0.25">
      <c r="A641" s="184"/>
      <c r="B641" s="181" t="s">
        <v>537</v>
      </c>
      <c r="C641" s="185"/>
      <c r="D641" s="186"/>
      <c r="E641" s="177"/>
      <c r="F641" s="132" t="str">
        <f t="shared" si="100"/>
        <v xml:space="preserve"> </v>
      </c>
    </row>
    <row r="642" spans="1:6" ht="28.5" x14ac:dyDescent="0.25">
      <c r="A642" s="145" t="s">
        <v>242</v>
      </c>
      <c r="B642" s="106" t="s">
        <v>538</v>
      </c>
      <c r="C642" s="173" t="s">
        <v>64</v>
      </c>
      <c r="D642" s="174">
        <v>3</v>
      </c>
      <c r="E642" s="164"/>
      <c r="F642" s="132" t="str">
        <f t="shared" si="100"/>
        <v xml:space="preserve"> </v>
      </c>
    </row>
    <row r="643" spans="1:6" ht="42.75" x14ac:dyDescent="0.25">
      <c r="A643" s="145" t="s">
        <v>242</v>
      </c>
      <c r="B643" s="106" t="s">
        <v>539</v>
      </c>
      <c r="C643" s="173" t="s">
        <v>64</v>
      </c>
      <c r="D643" s="174">
        <v>1</v>
      </c>
      <c r="E643" s="164"/>
      <c r="F643" s="132" t="str">
        <f t="shared" si="100"/>
        <v xml:space="preserve"> </v>
      </c>
    </row>
    <row r="644" spans="1:6" ht="42.75" x14ac:dyDescent="0.25">
      <c r="A644" s="145" t="s">
        <v>242</v>
      </c>
      <c r="B644" s="106" t="s">
        <v>540</v>
      </c>
      <c r="C644" s="175" t="s">
        <v>64</v>
      </c>
      <c r="D644" s="174">
        <v>3</v>
      </c>
      <c r="E644" s="164"/>
      <c r="F644" s="132" t="str">
        <f t="shared" si="100"/>
        <v xml:space="preserve"> </v>
      </c>
    </row>
    <row r="645" spans="1:6" ht="42.75" x14ac:dyDescent="0.25">
      <c r="A645" s="145" t="s">
        <v>242</v>
      </c>
      <c r="B645" s="106" t="s">
        <v>541</v>
      </c>
      <c r="C645" s="175" t="s">
        <v>64</v>
      </c>
      <c r="D645" s="174">
        <v>3</v>
      </c>
      <c r="E645" s="164"/>
      <c r="F645" s="132" t="str">
        <f t="shared" si="100"/>
        <v xml:space="preserve"> </v>
      </c>
    </row>
    <row r="646" spans="1:6" ht="85.5" x14ac:dyDescent="0.25">
      <c r="A646" s="145" t="s">
        <v>242</v>
      </c>
      <c r="B646" s="106" t="s">
        <v>542</v>
      </c>
      <c r="C646" s="175" t="s">
        <v>64</v>
      </c>
      <c r="D646" s="174">
        <v>1</v>
      </c>
      <c r="E646" s="164"/>
      <c r="F646" s="132" t="str">
        <f t="shared" si="100"/>
        <v xml:space="preserve"> </v>
      </c>
    </row>
    <row r="647" spans="1:6" ht="42.75" x14ac:dyDescent="0.25">
      <c r="A647" s="145" t="s">
        <v>242</v>
      </c>
      <c r="B647" s="106" t="s">
        <v>543</v>
      </c>
      <c r="C647" s="175" t="s">
        <v>64</v>
      </c>
      <c r="D647" s="174">
        <v>2</v>
      </c>
      <c r="E647" s="187"/>
      <c r="F647" s="188" t="str">
        <f t="shared" si="100"/>
        <v xml:space="preserve"> </v>
      </c>
    </row>
    <row r="648" spans="1:6" x14ac:dyDescent="0.25">
      <c r="A648" s="80" t="s">
        <v>49</v>
      </c>
      <c r="B648" s="81" t="s">
        <v>125</v>
      </c>
      <c r="C648" s="82" t="s">
        <v>51</v>
      </c>
      <c r="D648" s="83" t="s">
        <v>52</v>
      </c>
      <c r="E648" s="84" t="s">
        <v>53</v>
      </c>
      <c r="F648" s="85" t="s">
        <v>54</v>
      </c>
    </row>
    <row r="649" spans="1:6" x14ac:dyDescent="0.25">
      <c r="A649" s="67"/>
      <c r="B649" s="59"/>
      <c r="C649" s="49"/>
      <c r="D649" s="50"/>
      <c r="E649" s="30"/>
      <c r="F649" s="35"/>
    </row>
    <row r="650" spans="1:6" x14ac:dyDescent="0.25">
      <c r="A650" s="145" t="s">
        <v>242</v>
      </c>
      <c r="B650" s="106" t="s">
        <v>544</v>
      </c>
      <c r="C650" s="175" t="s">
        <v>64</v>
      </c>
      <c r="D650" s="174">
        <v>2</v>
      </c>
      <c r="E650" s="187"/>
      <c r="F650" s="188" t="str">
        <f t="shared" si="100"/>
        <v xml:space="preserve"> </v>
      </c>
    </row>
    <row r="651" spans="1:6" x14ac:dyDescent="0.25">
      <c r="A651" s="145" t="s">
        <v>242</v>
      </c>
      <c r="B651" s="176" t="s">
        <v>545</v>
      </c>
      <c r="C651" s="189" t="s">
        <v>64</v>
      </c>
      <c r="D651" s="183">
        <v>1</v>
      </c>
      <c r="E651" s="177"/>
      <c r="F651" s="132" t="str">
        <f t="shared" si="100"/>
        <v xml:space="preserve"> </v>
      </c>
    </row>
    <row r="652" spans="1:6" ht="28.5" x14ac:dyDescent="0.25">
      <c r="A652" s="145" t="s">
        <v>242</v>
      </c>
      <c r="B652" s="106" t="s">
        <v>546</v>
      </c>
      <c r="C652" s="175" t="s">
        <v>64</v>
      </c>
      <c r="D652" s="174">
        <v>1</v>
      </c>
      <c r="E652" s="190"/>
      <c r="F652" s="138"/>
    </row>
    <row r="653" spans="1:6" ht="28.5" x14ac:dyDescent="0.25">
      <c r="A653" s="184"/>
      <c r="B653" s="181" t="s">
        <v>547</v>
      </c>
      <c r="C653" s="189"/>
      <c r="D653" s="183"/>
      <c r="E653" s="191"/>
      <c r="F653" s="138" t="str">
        <f t="shared" ref="F653:F667" si="101">IF(E653&gt;0,E653*D653," ")</f>
        <v xml:space="preserve"> </v>
      </c>
    </row>
    <row r="654" spans="1:6" x14ac:dyDescent="0.25">
      <c r="A654" s="184"/>
      <c r="B654" s="181" t="s">
        <v>548</v>
      </c>
      <c r="C654" s="189"/>
      <c r="D654" s="183"/>
      <c r="E654" s="191"/>
      <c r="F654" s="138" t="str">
        <f t="shared" si="101"/>
        <v xml:space="preserve"> </v>
      </c>
    </row>
    <row r="655" spans="1:6" x14ac:dyDescent="0.25">
      <c r="A655" s="184"/>
      <c r="B655" s="181" t="s">
        <v>549</v>
      </c>
      <c r="C655" s="189"/>
      <c r="D655" s="183"/>
      <c r="E655" s="191"/>
      <c r="F655" s="138" t="str">
        <f t="shared" si="101"/>
        <v xml:space="preserve"> </v>
      </c>
    </row>
    <row r="656" spans="1:6" x14ac:dyDescent="0.25">
      <c r="A656" s="184"/>
      <c r="B656" s="181" t="s">
        <v>550</v>
      </c>
      <c r="C656" s="189"/>
      <c r="D656" s="183"/>
      <c r="E656" s="191"/>
      <c r="F656" s="138" t="str">
        <f t="shared" si="101"/>
        <v xml:space="preserve"> </v>
      </c>
    </row>
    <row r="657" spans="1:6" ht="28.5" x14ac:dyDescent="0.25">
      <c r="A657" s="184"/>
      <c r="B657" s="181" t="s">
        <v>551</v>
      </c>
      <c r="C657" s="189"/>
      <c r="D657" s="183"/>
      <c r="E657" s="191"/>
      <c r="F657" s="138" t="str">
        <f t="shared" si="101"/>
        <v xml:space="preserve"> </v>
      </c>
    </row>
    <row r="658" spans="1:6" ht="28.5" x14ac:dyDescent="0.25">
      <c r="A658" s="184"/>
      <c r="B658" s="181" t="s">
        <v>552</v>
      </c>
      <c r="C658" s="189"/>
      <c r="D658" s="183"/>
      <c r="E658" s="191"/>
      <c r="F658" s="138" t="str">
        <f t="shared" si="101"/>
        <v xml:space="preserve"> </v>
      </c>
    </row>
    <row r="659" spans="1:6" x14ac:dyDescent="0.25">
      <c r="A659" s="184"/>
      <c r="B659" s="181" t="s">
        <v>553</v>
      </c>
      <c r="C659" s="189"/>
      <c r="D659" s="183"/>
      <c r="E659" s="191"/>
      <c r="F659" s="138" t="str">
        <f t="shared" si="101"/>
        <v xml:space="preserve"> </v>
      </c>
    </row>
    <row r="660" spans="1:6" ht="28.5" x14ac:dyDescent="0.25">
      <c r="A660" s="145" t="s">
        <v>242</v>
      </c>
      <c r="B660" s="106" t="s">
        <v>554</v>
      </c>
      <c r="C660" s="175" t="s">
        <v>64</v>
      </c>
      <c r="D660" s="174">
        <v>5</v>
      </c>
      <c r="E660" s="164"/>
      <c r="F660" s="132" t="str">
        <f t="shared" si="101"/>
        <v xml:space="preserve"> </v>
      </c>
    </row>
    <row r="661" spans="1:6" ht="28.5" x14ac:dyDescent="0.25">
      <c r="A661" s="145" t="s">
        <v>242</v>
      </c>
      <c r="B661" s="106" t="s">
        <v>555</v>
      </c>
      <c r="C661" s="175" t="s">
        <v>64</v>
      </c>
      <c r="D661" s="174">
        <v>9</v>
      </c>
      <c r="E661" s="164"/>
      <c r="F661" s="132" t="str">
        <f t="shared" si="101"/>
        <v xml:space="preserve"> </v>
      </c>
    </row>
    <row r="662" spans="1:6" ht="28.5" x14ac:dyDescent="0.25">
      <c r="A662" s="145" t="s">
        <v>242</v>
      </c>
      <c r="B662" s="106" t="s">
        <v>556</v>
      </c>
      <c r="C662" s="175" t="s">
        <v>64</v>
      </c>
      <c r="D662" s="174">
        <v>5</v>
      </c>
      <c r="E662" s="164"/>
      <c r="F662" s="132" t="str">
        <f t="shared" si="101"/>
        <v xml:space="preserve"> </v>
      </c>
    </row>
    <row r="663" spans="1:6" ht="28.5" x14ac:dyDescent="0.25">
      <c r="A663" s="153" t="s">
        <v>242</v>
      </c>
      <c r="B663" s="141" t="s">
        <v>557</v>
      </c>
      <c r="C663" s="192" t="s">
        <v>64</v>
      </c>
      <c r="D663" s="179">
        <v>5</v>
      </c>
      <c r="E663" s="139"/>
      <c r="F663" s="132" t="str">
        <f t="shared" si="101"/>
        <v xml:space="preserve"> </v>
      </c>
    </row>
    <row r="664" spans="1:6" ht="42.75" x14ac:dyDescent="0.25">
      <c r="A664" s="145" t="s">
        <v>242</v>
      </c>
      <c r="B664" s="106" t="s">
        <v>558</v>
      </c>
      <c r="C664" s="175" t="s">
        <v>64</v>
      </c>
      <c r="D664" s="174">
        <v>7</v>
      </c>
      <c r="E664" s="164"/>
      <c r="F664" s="132" t="str">
        <f t="shared" si="101"/>
        <v xml:space="preserve"> </v>
      </c>
    </row>
    <row r="665" spans="1:6" ht="42.75" x14ac:dyDescent="0.25">
      <c r="A665" s="145" t="s">
        <v>242</v>
      </c>
      <c r="B665" s="106" t="s">
        <v>559</v>
      </c>
      <c r="C665" s="175" t="s">
        <v>64</v>
      </c>
      <c r="D665" s="174">
        <v>1</v>
      </c>
      <c r="E665" s="164"/>
      <c r="F665" s="132" t="str">
        <f t="shared" si="101"/>
        <v xml:space="preserve"> </v>
      </c>
    </row>
    <row r="666" spans="1:6" ht="42.75" x14ac:dyDescent="0.25">
      <c r="A666" s="145" t="s">
        <v>242</v>
      </c>
      <c r="B666" s="106" t="s">
        <v>560</v>
      </c>
      <c r="C666" s="175" t="s">
        <v>64</v>
      </c>
      <c r="D666" s="174">
        <v>10</v>
      </c>
      <c r="E666" s="164"/>
      <c r="F666" s="132" t="str">
        <f t="shared" si="101"/>
        <v xml:space="preserve"> </v>
      </c>
    </row>
    <row r="667" spans="1:6" x14ac:dyDescent="0.25">
      <c r="A667" s="145" t="s">
        <v>242</v>
      </c>
      <c r="B667" s="106" t="s">
        <v>561</v>
      </c>
      <c r="C667" s="175" t="s">
        <v>64</v>
      </c>
      <c r="D667" s="174">
        <v>3</v>
      </c>
      <c r="E667" s="164"/>
      <c r="F667" s="132" t="str">
        <f t="shared" si="101"/>
        <v xml:space="preserve"> </v>
      </c>
    </row>
    <row r="668" spans="1:6" ht="30" x14ac:dyDescent="0.25">
      <c r="A668" s="193" t="s">
        <v>242</v>
      </c>
      <c r="B668" s="25" t="s">
        <v>562</v>
      </c>
      <c r="C668" s="194" t="s">
        <v>86</v>
      </c>
      <c r="D668" s="174">
        <v>1</v>
      </c>
      <c r="F668" s="195"/>
    </row>
    <row r="669" spans="1:6" ht="42.75" x14ac:dyDescent="0.25">
      <c r="A669" s="145" t="s">
        <v>242</v>
      </c>
      <c r="B669" s="106" t="s">
        <v>563</v>
      </c>
      <c r="C669" s="175" t="s">
        <v>86</v>
      </c>
      <c r="D669" s="174">
        <v>1</v>
      </c>
      <c r="E669" s="164"/>
      <c r="F669" s="132" t="str">
        <f t="shared" ref="F669" si="102">IF(E669&gt;0,E669*D669," ")</f>
        <v xml:space="preserve"> </v>
      </c>
    </row>
    <row r="670" spans="1:6" x14ac:dyDescent="0.25">
      <c r="A670" s="68"/>
      <c r="B670" s="48"/>
      <c r="C670" s="49"/>
      <c r="D670" s="50"/>
      <c r="E670" s="51"/>
      <c r="F670" s="35"/>
    </row>
    <row r="671" spans="1:6" x14ac:dyDescent="0.25">
      <c r="A671" s="165" t="s">
        <v>564</v>
      </c>
      <c r="B671" s="52" t="s">
        <v>565</v>
      </c>
      <c r="C671" s="166" t="s">
        <v>468</v>
      </c>
      <c r="D671" s="167">
        <v>1</v>
      </c>
      <c r="E671" s="168"/>
      <c r="F671" s="104">
        <f t="shared" ref="F671" si="103">D671*E671</f>
        <v>0</v>
      </c>
    </row>
    <row r="672" spans="1:6" x14ac:dyDescent="0.25">
      <c r="A672" s="169"/>
      <c r="B672" s="160"/>
      <c r="C672" s="170"/>
      <c r="D672" s="50"/>
      <c r="E672" s="131"/>
      <c r="F672" s="132"/>
    </row>
    <row r="673" spans="1:6" ht="45" x14ac:dyDescent="0.25">
      <c r="A673" s="169"/>
      <c r="B673" s="196" t="s">
        <v>566</v>
      </c>
      <c r="C673" s="197"/>
      <c r="D673" s="46"/>
      <c r="E673" s="128"/>
      <c r="F673" s="129"/>
    </row>
    <row r="674" spans="1:6" x14ac:dyDescent="0.25">
      <c r="A674" s="169"/>
      <c r="B674" s="196"/>
      <c r="C674" s="197"/>
      <c r="D674" s="46"/>
      <c r="E674" s="128"/>
      <c r="F674" s="129"/>
    </row>
    <row r="675" spans="1:6" ht="28.5" x14ac:dyDescent="0.25">
      <c r="A675" s="145" t="s">
        <v>242</v>
      </c>
      <c r="B675" s="106" t="s">
        <v>554</v>
      </c>
      <c r="C675" s="175" t="s">
        <v>64</v>
      </c>
      <c r="D675" s="174">
        <v>3</v>
      </c>
      <c r="E675" s="164"/>
      <c r="F675" s="132"/>
    </row>
    <row r="676" spans="1:6" ht="42.75" x14ac:dyDescent="0.25">
      <c r="A676" s="145" t="s">
        <v>242</v>
      </c>
      <c r="B676" s="106" t="s">
        <v>563</v>
      </c>
      <c r="C676" s="175" t="s">
        <v>86</v>
      </c>
      <c r="D676" s="174">
        <v>1</v>
      </c>
      <c r="E676" s="198"/>
      <c r="F676" s="20"/>
    </row>
    <row r="677" spans="1:6" x14ac:dyDescent="0.25">
      <c r="A677" s="113"/>
      <c r="B677" s="171"/>
      <c r="C677" s="172"/>
      <c r="D677" s="50"/>
      <c r="E677" s="131"/>
      <c r="F677" s="132"/>
    </row>
    <row r="678" spans="1:6" x14ac:dyDescent="0.25">
      <c r="A678" s="80" t="s">
        <v>49</v>
      </c>
      <c r="B678" s="81" t="s">
        <v>125</v>
      </c>
      <c r="C678" s="82" t="s">
        <v>51</v>
      </c>
      <c r="D678" s="83" t="s">
        <v>52</v>
      </c>
      <c r="E678" s="84" t="s">
        <v>53</v>
      </c>
      <c r="F678" s="85" t="s">
        <v>54</v>
      </c>
    </row>
    <row r="679" spans="1:6" x14ac:dyDescent="0.25">
      <c r="A679" s="67"/>
      <c r="B679" s="59"/>
      <c r="C679" s="49"/>
      <c r="D679" s="50"/>
      <c r="E679" s="30"/>
      <c r="F679" s="35"/>
    </row>
    <row r="680" spans="1:6" x14ac:dyDescent="0.25">
      <c r="A680" s="165" t="s">
        <v>567</v>
      </c>
      <c r="B680" s="52" t="s">
        <v>568</v>
      </c>
      <c r="C680" s="166" t="s">
        <v>468</v>
      </c>
      <c r="D680" s="167">
        <v>1</v>
      </c>
      <c r="E680" s="168"/>
      <c r="F680" s="104">
        <f t="shared" ref="F680" si="104">D680*E680</f>
        <v>0</v>
      </c>
    </row>
    <row r="681" spans="1:6" x14ac:dyDescent="0.25">
      <c r="A681" s="169"/>
      <c r="B681" s="160"/>
      <c r="C681" s="170"/>
      <c r="D681" s="50"/>
      <c r="E681" s="131"/>
      <c r="F681" s="132"/>
    </row>
    <row r="682" spans="1:6" ht="45" x14ac:dyDescent="0.25">
      <c r="A682" s="169"/>
      <c r="B682" s="196" t="s">
        <v>566</v>
      </c>
      <c r="C682" s="197"/>
      <c r="D682" s="46"/>
      <c r="E682" s="128"/>
      <c r="F682" s="129"/>
    </row>
    <row r="683" spans="1:6" x14ac:dyDescent="0.25">
      <c r="A683" s="169"/>
      <c r="B683" s="196"/>
      <c r="C683" s="197"/>
      <c r="D683" s="46"/>
      <c r="E683" s="128"/>
      <c r="F683" s="129"/>
    </row>
    <row r="684" spans="1:6" ht="28.5" x14ac:dyDescent="0.25">
      <c r="A684" s="145" t="s">
        <v>242</v>
      </c>
      <c r="B684" s="106" t="s">
        <v>554</v>
      </c>
      <c r="C684" s="175" t="s">
        <v>64</v>
      </c>
      <c r="D684" s="174">
        <v>2</v>
      </c>
      <c r="E684" s="164"/>
      <c r="F684" s="132" t="str">
        <f t="shared" ref="F684" si="105">IF(E684&gt;0,E684*D684," ")</f>
        <v xml:space="preserve"> </v>
      </c>
    </row>
    <row r="685" spans="1:6" ht="42.75" x14ac:dyDescent="0.25">
      <c r="A685" s="145" t="s">
        <v>242</v>
      </c>
      <c r="B685" s="106" t="s">
        <v>563</v>
      </c>
      <c r="C685" s="175" t="s">
        <v>86</v>
      </c>
      <c r="D685" s="174">
        <v>1</v>
      </c>
      <c r="E685" s="198"/>
      <c r="F685" s="20"/>
    </row>
    <row r="686" spans="1:6" x14ac:dyDescent="0.25">
      <c r="A686" s="113"/>
      <c r="B686" s="171"/>
      <c r="C686" s="172"/>
      <c r="D686" s="50"/>
      <c r="E686" s="131"/>
      <c r="F686" s="132"/>
    </row>
    <row r="687" spans="1:6" x14ac:dyDescent="0.25">
      <c r="A687" s="165" t="s">
        <v>569</v>
      </c>
      <c r="B687" s="52" t="s">
        <v>570</v>
      </c>
      <c r="C687" s="166" t="s">
        <v>468</v>
      </c>
      <c r="D687" s="167">
        <v>1</v>
      </c>
      <c r="E687" s="168"/>
      <c r="F687" s="104">
        <f t="shared" ref="F687" si="106">D687*E687</f>
        <v>0</v>
      </c>
    </row>
    <row r="688" spans="1:6" x14ac:dyDescent="0.25">
      <c r="A688" s="113"/>
      <c r="B688" s="171" t="s">
        <v>571</v>
      </c>
      <c r="C688" s="172"/>
      <c r="D688" s="50" t="s">
        <v>470</v>
      </c>
      <c r="E688" s="131"/>
      <c r="F688" s="132"/>
    </row>
    <row r="689" spans="1:6" x14ac:dyDescent="0.25">
      <c r="A689" s="113"/>
      <c r="B689" s="133" t="s">
        <v>471</v>
      </c>
      <c r="C689" s="172"/>
      <c r="D689" s="50"/>
      <c r="E689" s="131"/>
      <c r="F689" s="132"/>
    </row>
    <row r="690" spans="1:6" x14ac:dyDescent="0.25">
      <c r="A690" s="113"/>
      <c r="B690" s="133"/>
      <c r="C690" s="172"/>
      <c r="D690" s="50"/>
      <c r="E690" s="131"/>
      <c r="F690" s="132"/>
    </row>
    <row r="691" spans="1:6" ht="28.5" x14ac:dyDescent="0.25">
      <c r="A691" s="145" t="s">
        <v>242</v>
      </c>
      <c r="B691" s="176" t="s">
        <v>474</v>
      </c>
      <c r="C691" s="175" t="s">
        <v>64</v>
      </c>
      <c r="D691" s="174">
        <v>1</v>
      </c>
      <c r="E691" s="177"/>
      <c r="F691" s="132"/>
    </row>
    <row r="692" spans="1:6" ht="28.5" x14ac:dyDescent="0.25">
      <c r="A692" s="145" t="s">
        <v>242</v>
      </c>
      <c r="B692" s="106" t="s">
        <v>572</v>
      </c>
      <c r="C692" s="175" t="s">
        <v>64</v>
      </c>
      <c r="D692" s="174">
        <v>1</v>
      </c>
      <c r="E692" s="164"/>
      <c r="F692" s="132" t="str">
        <f t="shared" ref="F692:F695" si="107">IF(E692&gt;0,E692*D692," ")</f>
        <v xml:space="preserve"> </v>
      </c>
    </row>
    <row r="693" spans="1:6" ht="28.5" x14ac:dyDescent="0.25">
      <c r="A693" s="145" t="s">
        <v>242</v>
      </c>
      <c r="B693" s="106" t="s">
        <v>573</v>
      </c>
      <c r="C693" s="175" t="s">
        <v>64</v>
      </c>
      <c r="D693" s="174">
        <v>1</v>
      </c>
      <c r="E693" s="164"/>
      <c r="F693" s="132" t="str">
        <f t="shared" si="107"/>
        <v xml:space="preserve"> </v>
      </c>
    </row>
    <row r="694" spans="1:6" ht="28.5" x14ac:dyDescent="0.25">
      <c r="A694" s="145" t="s">
        <v>242</v>
      </c>
      <c r="B694" s="106" t="s">
        <v>574</v>
      </c>
      <c r="C694" s="175" t="s">
        <v>64</v>
      </c>
      <c r="D694" s="174">
        <v>3</v>
      </c>
      <c r="E694" s="164"/>
      <c r="F694" s="132" t="str">
        <f t="shared" si="107"/>
        <v xml:space="preserve"> </v>
      </c>
    </row>
    <row r="695" spans="1:6" ht="28.5" x14ac:dyDescent="0.25">
      <c r="A695" s="145" t="s">
        <v>242</v>
      </c>
      <c r="B695" s="106" t="s">
        <v>575</v>
      </c>
      <c r="C695" s="175" t="s">
        <v>64</v>
      </c>
      <c r="D695" s="174">
        <v>3</v>
      </c>
      <c r="E695" s="164"/>
      <c r="F695" s="132" t="str">
        <f t="shared" si="107"/>
        <v xml:space="preserve"> </v>
      </c>
    </row>
    <row r="696" spans="1:6" x14ac:dyDescent="0.25">
      <c r="A696" s="153" t="s">
        <v>242</v>
      </c>
      <c r="B696" s="141" t="s">
        <v>576</v>
      </c>
      <c r="C696" s="192" t="s">
        <v>64</v>
      </c>
      <c r="D696" s="179">
        <v>1</v>
      </c>
      <c r="E696" s="180"/>
      <c r="F696" s="132"/>
    </row>
    <row r="697" spans="1:6" x14ac:dyDescent="0.25">
      <c r="A697" s="153" t="s">
        <v>242</v>
      </c>
      <c r="B697" s="141" t="s">
        <v>577</v>
      </c>
      <c r="C697" s="192" t="s">
        <v>64</v>
      </c>
      <c r="D697" s="179">
        <v>1</v>
      </c>
      <c r="E697" s="180"/>
      <c r="F697" s="132"/>
    </row>
    <row r="698" spans="1:6" x14ac:dyDescent="0.25">
      <c r="A698" s="153" t="s">
        <v>242</v>
      </c>
      <c r="B698" s="141" t="s">
        <v>451</v>
      </c>
      <c r="C698" s="192" t="s">
        <v>64</v>
      </c>
      <c r="D698" s="179">
        <v>3</v>
      </c>
      <c r="E698" s="180"/>
      <c r="F698" s="132"/>
    </row>
    <row r="699" spans="1:6" x14ac:dyDescent="0.25">
      <c r="A699" s="153" t="s">
        <v>242</v>
      </c>
      <c r="B699" s="141" t="s">
        <v>578</v>
      </c>
      <c r="C699" s="192" t="s">
        <v>64</v>
      </c>
      <c r="D699" s="179">
        <v>1</v>
      </c>
      <c r="E699" s="180"/>
      <c r="F699" s="132"/>
    </row>
    <row r="700" spans="1:6" ht="28.5" x14ac:dyDescent="0.25">
      <c r="A700" s="145" t="s">
        <v>242</v>
      </c>
      <c r="B700" s="67" t="s">
        <v>579</v>
      </c>
      <c r="C700" s="146" t="s">
        <v>64</v>
      </c>
      <c r="D700" s="147">
        <v>1</v>
      </c>
      <c r="E700" s="30"/>
      <c r="F700" s="132"/>
    </row>
    <row r="701" spans="1:6" ht="28.5" x14ac:dyDescent="0.25">
      <c r="A701" s="145" t="s">
        <v>242</v>
      </c>
      <c r="B701" s="67" t="s">
        <v>580</v>
      </c>
      <c r="C701" s="146" t="s">
        <v>64</v>
      </c>
      <c r="D701" s="147">
        <v>1</v>
      </c>
      <c r="E701" s="30"/>
      <c r="F701" s="132"/>
    </row>
    <row r="702" spans="1:6" x14ac:dyDescent="0.25">
      <c r="A702" s="145" t="s">
        <v>242</v>
      </c>
      <c r="B702" s="67" t="s">
        <v>581</v>
      </c>
      <c r="C702" s="146" t="s">
        <v>64</v>
      </c>
      <c r="D702" s="147">
        <v>1</v>
      </c>
      <c r="E702" s="30"/>
      <c r="F702" s="132"/>
    </row>
    <row r="703" spans="1:6" ht="28.5" x14ac:dyDescent="0.25">
      <c r="A703" s="145" t="s">
        <v>242</v>
      </c>
      <c r="B703" s="67" t="s">
        <v>397</v>
      </c>
      <c r="C703" s="146" t="s">
        <v>64</v>
      </c>
      <c r="D703" s="147">
        <v>2</v>
      </c>
      <c r="E703" s="30"/>
      <c r="F703" s="132"/>
    </row>
    <row r="704" spans="1:6" ht="28.5" x14ac:dyDescent="0.25">
      <c r="A704" s="145" t="s">
        <v>242</v>
      </c>
      <c r="B704" s="67" t="s">
        <v>398</v>
      </c>
      <c r="C704" s="146" t="s">
        <v>64</v>
      </c>
      <c r="D704" s="147">
        <v>4</v>
      </c>
      <c r="E704" s="30"/>
      <c r="F704" s="132"/>
    </row>
    <row r="705" spans="1:6" x14ac:dyDescent="0.25">
      <c r="A705" s="145" t="s">
        <v>242</v>
      </c>
      <c r="B705" s="67" t="s">
        <v>582</v>
      </c>
      <c r="C705" s="146" t="s">
        <v>64</v>
      </c>
      <c r="D705" s="147">
        <v>1</v>
      </c>
      <c r="E705" s="30"/>
      <c r="F705" s="132"/>
    </row>
    <row r="706" spans="1:6" ht="42.75" x14ac:dyDescent="0.25">
      <c r="A706" s="145" t="s">
        <v>242</v>
      </c>
      <c r="B706" s="106" t="s">
        <v>563</v>
      </c>
      <c r="C706" s="175" t="s">
        <v>86</v>
      </c>
      <c r="D706" s="174">
        <v>1</v>
      </c>
      <c r="E706" s="164"/>
      <c r="F706" s="132" t="str">
        <f t="shared" ref="F706" si="108">IF(E706&gt;0,E706*D706," ")</f>
        <v xml:space="preserve"> </v>
      </c>
    </row>
    <row r="707" spans="1:6" x14ac:dyDescent="0.25">
      <c r="A707" s="67"/>
      <c r="B707" s="59"/>
      <c r="C707" s="49"/>
      <c r="D707" s="50"/>
      <c r="E707" s="30"/>
      <c r="F707" s="35"/>
    </row>
    <row r="708" spans="1:6" x14ac:dyDescent="0.25">
      <c r="A708" s="80" t="s">
        <v>49</v>
      </c>
      <c r="B708" s="81" t="s">
        <v>125</v>
      </c>
      <c r="C708" s="82" t="s">
        <v>51</v>
      </c>
      <c r="D708" s="83" t="s">
        <v>52</v>
      </c>
      <c r="E708" s="84" t="s">
        <v>53</v>
      </c>
      <c r="F708" s="85" t="s">
        <v>54</v>
      </c>
    </row>
    <row r="709" spans="1:6" x14ac:dyDescent="0.25">
      <c r="A709" s="68"/>
      <c r="B709" s="48"/>
      <c r="C709" s="49"/>
      <c r="D709" s="50"/>
      <c r="E709" s="51"/>
      <c r="F709" s="35"/>
    </row>
    <row r="710" spans="1:6" x14ac:dyDescent="0.25">
      <c r="A710" s="165" t="s">
        <v>569</v>
      </c>
      <c r="B710" s="52" t="s">
        <v>583</v>
      </c>
      <c r="C710" s="166" t="s">
        <v>468</v>
      </c>
      <c r="D710" s="167">
        <v>1</v>
      </c>
      <c r="E710" s="168"/>
      <c r="F710" s="104">
        <f t="shared" ref="F710" si="109">D710*E710</f>
        <v>0</v>
      </c>
    </row>
    <row r="711" spans="1:6" ht="99.75" x14ac:dyDescent="0.25">
      <c r="A711" s="113"/>
      <c r="B711" s="171" t="s">
        <v>584</v>
      </c>
      <c r="C711" s="172"/>
      <c r="D711" s="50" t="s">
        <v>470</v>
      </c>
      <c r="E711" s="131"/>
      <c r="F711" s="132"/>
    </row>
    <row r="712" spans="1:6" x14ac:dyDescent="0.25">
      <c r="A712" s="113"/>
      <c r="B712" s="133" t="s">
        <v>471</v>
      </c>
      <c r="C712" s="172"/>
      <c r="D712" s="50"/>
      <c r="E712" s="131"/>
      <c r="F712" s="132"/>
    </row>
    <row r="713" spans="1:6" ht="64.5" x14ac:dyDescent="0.25">
      <c r="A713" s="145" t="s">
        <v>242</v>
      </c>
      <c r="B713" s="25" t="s">
        <v>585</v>
      </c>
      <c r="C713" s="194" t="s">
        <v>586</v>
      </c>
      <c r="D713" s="174">
        <v>1</v>
      </c>
      <c r="F713" s="195"/>
    </row>
    <row r="714" spans="1:6" ht="43.5" thickBot="1" x14ac:dyDescent="0.3">
      <c r="A714" s="145" t="s">
        <v>242</v>
      </c>
      <c r="B714" s="106" t="s">
        <v>563</v>
      </c>
      <c r="C714" s="175" t="s">
        <v>86</v>
      </c>
      <c r="D714" s="174">
        <v>1</v>
      </c>
      <c r="E714" s="164"/>
      <c r="F714" s="132"/>
    </row>
    <row r="715" spans="1:6" ht="15.75" thickTop="1" x14ac:dyDescent="0.25">
      <c r="A715" s="53"/>
      <c r="B715" s="73" t="s">
        <v>587</v>
      </c>
      <c r="C715" s="74"/>
      <c r="D715" s="75"/>
      <c r="E715" s="54"/>
      <c r="F715" s="55">
        <f>SUM(F568,F671,F680,F687,F710)</f>
        <v>0</v>
      </c>
    </row>
    <row r="716" spans="1:6" x14ac:dyDescent="0.25">
      <c r="A716" s="29"/>
      <c r="B716" s="79"/>
      <c r="C716" s="33"/>
      <c r="D716" s="34"/>
      <c r="E716" s="30"/>
      <c r="F716" s="35"/>
    </row>
    <row r="717" spans="1:6" x14ac:dyDescent="0.25">
      <c r="A717" s="29"/>
      <c r="B717" s="79"/>
      <c r="C717" s="33"/>
      <c r="D717" s="34"/>
      <c r="E717" s="30"/>
      <c r="F717" s="35"/>
    </row>
    <row r="718" spans="1:6" x14ac:dyDescent="0.25">
      <c r="A718" s="80" t="s">
        <v>49</v>
      </c>
      <c r="B718" s="81" t="s">
        <v>125</v>
      </c>
      <c r="C718" s="82" t="s">
        <v>51</v>
      </c>
      <c r="D718" s="83" t="s">
        <v>52</v>
      </c>
      <c r="E718" s="84" t="s">
        <v>53</v>
      </c>
      <c r="F718" s="85" t="s">
        <v>54</v>
      </c>
    </row>
    <row r="719" spans="1:6" x14ac:dyDescent="0.25">
      <c r="A719" s="67"/>
      <c r="B719" s="59"/>
      <c r="C719" s="49"/>
      <c r="D719" s="50"/>
      <c r="E719" s="30"/>
      <c r="F719" s="35"/>
    </row>
    <row r="720" spans="1:6" x14ac:dyDescent="0.25">
      <c r="A720" s="29" t="s">
        <v>37</v>
      </c>
      <c r="B720" s="52" t="s">
        <v>38</v>
      </c>
      <c r="C720" s="33"/>
      <c r="D720" s="34"/>
      <c r="E720" s="30"/>
      <c r="F720" s="35"/>
    </row>
    <row r="721" spans="1:6" x14ac:dyDescent="0.25">
      <c r="A721" s="193"/>
      <c r="D721" s="199"/>
      <c r="F721" s="195"/>
    </row>
    <row r="722" spans="1:6" x14ac:dyDescent="0.25">
      <c r="B722" s="200" t="s">
        <v>128</v>
      </c>
    </row>
    <row r="723" spans="1:6" x14ac:dyDescent="0.25">
      <c r="A723" s="193"/>
      <c r="B723" s="573" t="s">
        <v>588</v>
      </c>
      <c r="C723" s="573"/>
      <c r="D723" s="573"/>
      <c r="E723" s="573"/>
      <c r="F723" s="573"/>
    </row>
    <row r="725" spans="1:6" ht="71.25" x14ac:dyDescent="0.25">
      <c r="A725" s="38" t="s">
        <v>589</v>
      </c>
      <c r="B725" s="117" t="s">
        <v>590</v>
      </c>
      <c r="C725" s="57" t="s">
        <v>468</v>
      </c>
      <c r="D725" s="201">
        <v>1</v>
      </c>
      <c r="E725" s="202"/>
      <c r="F725" s="203">
        <f t="shared" ref="F725" si="110">D725*E725</f>
        <v>0</v>
      </c>
    </row>
    <row r="726" spans="1:6" ht="28.5" x14ac:dyDescent="0.25">
      <c r="A726" s="145" t="s">
        <v>242</v>
      </c>
      <c r="B726" s="117" t="s">
        <v>591</v>
      </c>
      <c r="C726" s="204"/>
      <c r="D726" s="205"/>
      <c r="E726" s="206" t="str">
        <f>IF(C726=0," ",C726*D726)</f>
        <v xml:space="preserve"> </v>
      </c>
      <c r="F726" s="122"/>
    </row>
    <row r="727" spans="1:6" ht="57" x14ac:dyDescent="0.25">
      <c r="A727" s="145" t="s">
        <v>242</v>
      </c>
      <c r="B727" s="117" t="s">
        <v>592</v>
      </c>
      <c r="C727" s="204"/>
      <c r="D727" s="205"/>
      <c r="E727" s="206"/>
      <c r="F727" s="122"/>
    </row>
    <row r="728" spans="1:6" ht="57" x14ac:dyDescent="0.25">
      <c r="A728" s="145" t="s">
        <v>242</v>
      </c>
      <c r="B728" s="117" t="s">
        <v>593</v>
      </c>
      <c r="C728" s="204"/>
      <c r="D728" s="205"/>
      <c r="E728" s="206"/>
      <c r="F728" s="122"/>
    </row>
    <row r="729" spans="1:6" ht="71.25" x14ac:dyDescent="0.25">
      <c r="A729" s="145" t="s">
        <v>242</v>
      </c>
      <c r="B729" s="117" t="s">
        <v>594</v>
      </c>
      <c r="C729" s="204"/>
      <c r="D729" s="205"/>
      <c r="E729" s="206"/>
      <c r="F729" s="122"/>
    </row>
    <row r="730" spans="1:6" ht="28.5" x14ac:dyDescent="0.25">
      <c r="A730" s="145" t="s">
        <v>242</v>
      </c>
      <c r="B730" s="117" t="s">
        <v>595</v>
      </c>
      <c r="C730" s="204"/>
      <c r="D730" s="205"/>
      <c r="E730" s="206"/>
      <c r="F730" s="122"/>
    </row>
    <row r="731" spans="1:6" x14ac:dyDescent="0.25">
      <c r="A731" s="207"/>
      <c r="B731" s="117"/>
      <c r="C731" s="208"/>
      <c r="D731" s="209"/>
      <c r="E731" s="125"/>
      <c r="F731" s="210" t="str">
        <f>IF(E731=0," ",D731*E731)</f>
        <v xml:space="preserve"> </v>
      </c>
    </row>
    <row r="732" spans="1:6" ht="28.5" x14ac:dyDescent="0.25">
      <c r="A732" s="207"/>
      <c r="B732" s="211" t="s">
        <v>596</v>
      </c>
      <c r="C732" s="208"/>
      <c r="D732" s="209"/>
      <c r="E732" s="125"/>
      <c r="F732" s="210"/>
    </row>
    <row r="733" spans="1:6" ht="114" x14ac:dyDescent="0.25">
      <c r="A733" s="122" t="s">
        <v>263</v>
      </c>
      <c r="B733" s="211" t="s">
        <v>597</v>
      </c>
      <c r="C733" s="146" t="s">
        <v>64</v>
      </c>
      <c r="D733" s="147">
        <v>1</v>
      </c>
      <c r="E733" s="125"/>
      <c r="F733" s="210"/>
    </row>
    <row r="734" spans="1:6" x14ac:dyDescent="0.25">
      <c r="A734" s="212" t="s">
        <v>263</v>
      </c>
      <c r="B734" s="574" t="s">
        <v>598</v>
      </c>
      <c r="C734" s="574"/>
      <c r="D734" s="574"/>
      <c r="E734" s="213"/>
      <c r="F734" s="214"/>
    </row>
    <row r="735" spans="1:6" ht="28.5" x14ac:dyDescent="0.25">
      <c r="A735" s="122" t="s">
        <v>263</v>
      </c>
      <c r="B735" s="211" t="s">
        <v>599</v>
      </c>
      <c r="C735" s="146" t="s">
        <v>64</v>
      </c>
      <c r="D735" s="147">
        <v>1</v>
      </c>
      <c r="E735" s="125"/>
      <c r="F735" s="210"/>
    </row>
    <row r="736" spans="1:6" x14ac:dyDescent="0.25">
      <c r="A736" s="122"/>
      <c r="B736" s="211" t="s">
        <v>600</v>
      </c>
      <c r="C736" s="146" t="s">
        <v>64</v>
      </c>
      <c r="D736" s="147">
        <v>6</v>
      </c>
      <c r="E736" s="215"/>
      <c r="F736" s="206"/>
    </row>
    <row r="737" spans="1:6" x14ac:dyDescent="0.25">
      <c r="A737" s="122" t="s">
        <v>263</v>
      </c>
      <c r="B737" s="211" t="s">
        <v>601</v>
      </c>
      <c r="C737" s="146" t="s">
        <v>64</v>
      </c>
      <c r="D737" s="147">
        <v>2</v>
      </c>
      <c r="E737" s="125"/>
      <c r="F737" s="210"/>
    </row>
    <row r="738" spans="1:6" x14ac:dyDescent="0.25">
      <c r="A738" s="122" t="s">
        <v>263</v>
      </c>
      <c r="B738" s="216" t="s">
        <v>602</v>
      </c>
      <c r="C738" s="146" t="s">
        <v>64</v>
      </c>
      <c r="D738" s="147">
        <v>1</v>
      </c>
      <c r="E738" s="125"/>
      <c r="F738" s="210"/>
    </row>
    <row r="739" spans="1:6" ht="28.5" x14ac:dyDescent="0.25">
      <c r="A739" s="122" t="s">
        <v>263</v>
      </c>
      <c r="B739" s="211" t="s">
        <v>603</v>
      </c>
      <c r="C739" s="146" t="s">
        <v>64</v>
      </c>
      <c r="D739" s="147">
        <v>1</v>
      </c>
      <c r="E739" s="125"/>
      <c r="F739" s="210"/>
    </row>
    <row r="740" spans="1:6" ht="28.5" x14ac:dyDescent="0.25">
      <c r="A740" s="122" t="s">
        <v>263</v>
      </c>
      <c r="B740" s="211" t="s">
        <v>604</v>
      </c>
      <c r="C740" s="146" t="s">
        <v>64</v>
      </c>
      <c r="D740" s="147">
        <v>1</v>
      </c>
      <c r="E740" s="125"/>
      <c r="F740" s="210"/>
    </row>
    <row r="741" spans="1:6" x14ac:dyDescent="0.25">
      <c r="A741" s="122"/>
      <c r="B741" s="121"/>
      <c r="C741" s="122"/>
      <c r="D741" s="217"/>
      <c r="E741" s="125"/>
      <c r="F741" s="210"/>
    </row>
    <row r="742" spans="1:6" x14ac:dyDescent="0.25">
      <c r="A742" s="80" t="s">
        <v>49</v>
      </c>
      <c r="B742" s="81" t="s">
        <v>125</v>
      </c>
      <c r="C742" s="82" t="s">
        <v>51</v>
      </c>
      <c r="D742" s="83" t="s">
        <v>52</v>
      </c>
      <c r="E742" s="84" t="s">
        <v>53</v>
      </c>
      <c r="F742" s="85" t="s">
        <v>54</v>
      </c>
    </row>
    <row r="743" spans="1:6" x14ac:dyDescent="0.25">
      <c r="A743" s="67"/>
      <c r="B743" s="59"/>
      <c r="C743" s="49"/>
      <c r="D743" s="50"/>
      <c r="E743" s="30"/>
      <c r="F743" s="35"/>
    </row>
    <row r="744" spans="1:6" ht="85.5" x14ac:dyDescent="0.25">
      <c r="A744" s="38" t="s">
        <v>605</v>
      </c>
      <c r="B744" s="117" t="s">
        <v>606</v>
      </c>
      <c r="C744" s="208" t="s">
        <v>86</v>
      </c>
      <c r="D744" s="209">
        <v>1</v>
      </c>
      <c r="E744" s="210"/>
      <c r="F744" s="218">
        <f t="shared" ref="F744" si="111">D744*E744</f>
        <v>0</v>
      </c>
    </row>
    <row r="745" spans="1:6" ht="71.25" x14ac:dyDescent="0.25">
      <c r="A745" s="145"/>
      <c r="B745" s="117" t="s">
        <v>607</v>
      </c>
      <c r="C745" s="204"/>
      <c r="D745" s="205"/>
      <c r="E745" s="206" t="str">
        <f>IF(C745=0," ",C745*D745)</f>
        <v xml:space="preserve"> </v>
      </c>
      <c r="F745" s="122"/>
    </row>
    <row r="746" spans="1:6" ht="128.25" x14ac:dyDescent="0.25">
      <c r="A746" s="145"/>
      <c r="B746" s="117" t="s">
        <v>608</v>
      </c>
      <c r="C746" s="204"/>
      <c r="D746" s="205"/>
      <c r="E746" s="206"/>
      <c r="F746" s="122"/>
    </row>
    <row r="747" spans="1:6" ht="85.5" x14ac:dyDescent="0.25">
      <c r="A747" s="145"/>
      <c r="B747" s="117" t="s">
        <v>609</v>
      </c>
      <c r="C747" s="204"/>
      <c r="D747" s="205"/>
      <c r="E747" s="206"/>
      <c r="F747" s="122"/>
    </row>
    <row r="748" spans="1:6" x14ac:dyDescent="0.25">
      <c r="A748" s="122"/>
      <c r="B748" s="121"/>
      <c r="C748" s="122"/>
      <c r="D748" s="217"/>
      <c r="E748" s="125"/>
      <c r="F748" s="210"/>
    </row>
    <row r="749" spans="1:6" ht="42.75" x14ac:dyDescent="0.25">
      <c r="A749" s="38" t="s">
        <v>610</v>
      </c>
      <c r="B749" s="117" t="s">
        <v>611</v>
      </c>
      <c r="C749" s="208" t="s">
        <v>86</v>
      </c>
      <c r="D749" s="209">
        <v>1</v>
      </c>
      <c r="E749" s="210"/>
      <c r="F749" s="218">
        <f t="shared" ref="F749" si="112">D749*E749</f>
        <v>0</v>
      </c>
    </row>
    <row r="750" spans="1:6" x14ac:dyDescent="0.25">
      <c r="A750" s="67"/>
      <c r="B750" s="59"/>
      <c r="C750" s="49"/>
      <c r="D750" s="50"/>
      <c r="E750" s="30"/>
      <c r="F750" s="35"/>
    </row>
    <row r="751" spans="1:6" ht="45" x14ac:dyDescent="0.25">
      <c r="A751" s="38" t="s">
        <v>612</v>
      </c>
      <c r="B751" s="25" t="s">
        <v>613</v>
      </c>
      <c r="C751" s="219" t="s">
        <v>586</v>
      </c>
      <c r="D751" s="220">
        <v>1</v>
      </c>
      <c r="E751" s="221"/>
      <c r="F751" s="104">
        <f t="shared" ref="F751" si="113">D751*E751</f>
        <v>0</v>
      </c>
    </row>
    <row r="752" spans="1:6" ht="60" x14ac:dyDescent="0.25">
      <c r="A752" s="193" t="s">
        <v>242</v>
      </c>
      <c r="B752" s="25" t="s">
        <v>614</v>
      </c>
      <c r="C752" s="194" t="s">
        <v>586</v>
      </c>
      <c r="D752" s="222">
        <v>1</v>
      </c>
      <c r="F752" s="195"/>
    </row>
    <row r="753" spans="1:6" ht="60" x14ac:dyDescent="0.25">
      <c r="A753" s="193" t="s">
        <v>242</v>
      </c>
      <c r="B753" s="25" t="s">
        <v>615</v>
      </c>
      <c r="C753" s="194" t="s">
        <v>586</v>
      </c>
      <c r="D753" s="222">
        <v>1</v>
      </c>
      <c r="F753" s="195"/>
    </row>
    <row r="754" spans="1:6" ht="45.75" thickBot="1" x14ac:dyDescent="0.3">
      <c r="A754" s="193" t="s">
        <v>242</v>
      </c>
      <c r="B754" s="25" t="s">
        <v>616</v>
      </c>
      <c r="C754" s="194" t="s">
        <v>586</v>
      </c>
      <c r="D754" s="222">
        <v>1</v>
      </c>
      <c r="F754" s="195"/>
    </row>
    <row r="755" spans="1:6" ht="30.75" thickTop="1" x14ac:dyDescent="0.25">
      <c r="A755" s="53"/>
      <c r="B755" s="73" t="s">
        <v>617</v>
      </c>
      <c r="C755" s="74"/>
      <c r="D755" s="75"/>
      <c r="E755" s="54"/>
      <c r="F755" s="55">
        <f>SUM(F725,F744,F749,F751)</f>
        <v>0</v>
      </c>
    </row>
    <row r="756" spans="1:6" x14ac:dyDescent="0.25">
      <c r="A756" s="80" t="s">
        <v>49</v>
      </c>
      <c r="B756" s="81" t="s">
        <v>125</v>
      </c>
      <c r="C756" s="82" t="s">
        <v>51</v>
      </c>
      <c r="D756" s="83" t="s">
        <v>52</v>
      </c>
      <c r="E756" s="84" t="s">
        <v>53</v>
      </c>
      <c r="F756" s="85" t="s">
        <v>54</v>
      </c>
    </row>
    <row r="757" spans="1:6" x14ac:dyDescent="0.25">
      <c r="A757" s="67"/>
      <c r="B757" s="59"/>
      <c r="C757" s="49"/>
      <c r="D757" s="50"/>
      <c r="E757" s="30"/>
      <c r="F757" s="35"/>
    </row>
    <row r="758" spans="1:6" x14ac:dyDescent="0.25">
      <c r="A758" s="29" t="s">
        <v>39</v>
      </c>
      <c r="B758" s="52" t="s">
        <v>40</v>
      </c>
      <c r="C758" s="33"/>
      <c r="D758" s="34"/>
      <c r="E758" s="30"/>
      <c r="F758" s="35"/>
    </row>
    <row r="759" spans="1:6" x14ac:dyDescent="0.25">
      <c r="A759" s="68"/>
      <c r="B759" s="44"/>
      <c r="C759" s="45"/>
      <c r="D759" s="46"/>
      <c r="E759" s="30"/>
      <c r="F759" s="35"/>
    </row>
    <row r="760" spans="1:6" ht="28.5" x14ac:dyDescent="0.25">
      <c r="A760" s="38" t="s">
        <v>618</v>
      </c>
      <c r="B760" s="106" t="s">
        <v>619</v>
      </c>
      <c r="C760" s="26" t="s">
        <v>586</v>
      </c>
      <c r="D760" s="223">
        <v>1</v>
      </c>
      <c r="E760" s="78"/>
      <c r="F760" s="20">
        <f t="shared" ref="F760" si="114">D760*E760</f>
        <v>0</v>
      </c>
    </row>
    <row r="761" spans="1:6" x14ac:dyDescent="0.25">
      <c r="A761" s="156"/>
      <c r="B761" s="160"/>
      <c r="C761" s="108"/>
      <c r="D761" s="50"/>
      <c r="E761" s="134"/>
      <c r="F761" s="20"/>
    </row>
    <row r="762" spans="1:6" ht="28.5" x14ac:dyDescent="0.25">
      <c r="A762" s="38" t="s">
        <v>620</v>
      </c>
      <c r="B762" s="106" t="s">
        <v>621</v>
      </c>
      <c r="C762" s="26" t="s">
        <v>586</v>
      </c>
      <c r="D762" s="223">
        <v>1</v>
      </c>
      <c r="E762" s="78"/>
      <c r="F762" s="20">
        <f t="shared" ref="F762" si="115">D762*E762</f>
        <v>0</v>
      </c>
    </row>
    <row r="763" spans="1:6" x14ac:dyDescent="0.25">
      <c r="A763" s="156"/>
      <c r="B763" s="160"/>
      <c r="C763" s="108"/>
      <c r="D763" s="50"/>
      <c r="E763" s="134"/>
      <c r="F763" s="20"/>
    </row>
    <row r="764" spans="1:6" ht="28.5" x14ac:dyDescent="0.25">
      <c r="A764" s="38" t="s">
        <v>622</v>
      </c>
      <c r="B764" s="106" t="s">
        <v>623</v>
      </c>
      <c r="C764" s="26" t="s">
        <v>586</v>
      </c>
      <c r="D764" s="223">
        <v>1</v>
      </c>
      <c r="E764" s="78"/>
      <c r="F764" s="20">
        <f t="shared" ref="F764" si="116">D764*E764</f>
        <v>0</v>
      </c>
    </row>
    <row r="765" spans="1:6" x14ac:dyDescent="0.25">
      <c r="A765" s="67"/>
      <c r="B765" s="106"/>
      <c r="C765" s="108"/>
      <c r="D765" s="50"/>
      <c r="E765" s="78"/>
      <c r="F765" s="20"/>
    </row>
    <row r="766" spans="1:6" ht="28.5" x14ac:dyDescent="0.25">
      <c r="A766" s="38" t="s">
        <v>624</v>
      </c>
      <c r="B766" s="106" t="s">
        <v>625</v>
      </c>
      <c r="C766" s="26" t="s">
        <v>586</v>
      </c>
      <c r="D766" s="223">
        <v>1</v>
      </c>
      <c r="E766" s="78"/>
      <c r="F766" s="20">
        <f t="shared" ref="F766" si="117">D766*E766</f>
        <v>0</v>
      </c>
    </row>
    <row r="767" spans="1:6" x14ac:dyDescent="0.25">
      <c r="A767" s="67"/>
      <c r="B767" s="106"/>
      <c r="C767" s="108"/>
      <c r="D767" s="50"/>
      <c r="E767" s="78"/>
      <c r="F767" s="20"/>
    </row>
    <row r="768" spans="1:6" x14ac:dyDescent="0.25">
      <c r="A768" s="38" t="s">
        <v>626</v>
      </c>
      <c r="B768" s="106" t="s">
        <v>627</v>
      </c>
      <c r="C768" s="26" t="s">
        <v>586</v>
      </c>
      <c r="D768" s="223">
        <v>1</v>
      </c>
      <c r="E768" s="78"/>
      <c r="F768" s="20">
        <f t="shared" ref="F768" si="118">D768*E768</f>
        <v>0</v>
      </c>
    </row>
    <row r="769" spans="1:11" x14ac:dyDescent="0.25">
      <c r="A769" s="67"/>
      <c r="B769" s="106"/>
      <c r="C769" s="108"/>
      <c r="D769" s="50"/>
      <c r="E769" s="78"/>
      <c r="F769" s="20"/>
    </row>
    <row r="770" spans="1:11" x14ac:dyDescent="0.25">
      <c r="A770" s="38" t="s">
        <v>628</v>
      </c>
      <c r="B770" s="106" t="s">
        <v>629</v>
      </c>
      <c r="C770" s="26" t="s">
        <v>586</v>
      </c>
      <c r="D770" s="223">
        <v>1</v>
      </c>
      <c r="E770" s="78"/>
      <c r="F770" s="20">
        <f t="shared" ref="F770" si="119">D770*E770</f>
        <v>0</v>
      </c>
    </row>
    <row r="771" spans="1:11" x14ac:dyDescent="0.25">
      <c r="A771" s="67"/>
      <c r="B771" s="106"/>
      <c r="D771" s="223"/>
      <c r="E771" s="78"/>
      <c r="F771" s="20"/>
    </row>
    <row r="772" spans="1:11" ht="15.75" thickBot="1" x14ac:dyDescent="0.3">
      <c r="A772" s="38" t="s">
        <v>630</v>
      </c>
      <c r="B772" s="106" t="s">
        <v>631</v>
      </c>
      <c r="C772" s="26" t="s">
        <v>586</v>
      </c>
      <c r="D772" s="223">
        <v>1</v>
      </c>
      <c r="E772" s="78"/>
      <c r="F772" s="20">
        <f t="shared" ref="F772" si="120">D772*E772</f>
        <v>0</v>
      </c>
    </row>
    <row r="773" spans="1:11" ht="15.75" thickTop="1" x14ac:dyDescent="0.25">
      <c r="A773" s="53"/>
      <c r="B773" s="73" t="s">
        <v>632</v>
      </c>
      <c r="C773" s="74"/>
      <c r="D773" s="75"/>
      <c r="E773" s="54"/>
      <c r="F773" s="55">
        <f>SUM(F760:F772)</f>
        <v>0</v>
      </c>
    </row>
    <row r="774" spans="1:11" x14ac:dyDescent="0.25">
      <c r="A774" s="29"/>
      <c r="B774" s="79"/>
      <c r="C774" s="33"/>
      <c r="D774" s="34"/>
      <c r="E774" s="30"/>
      <c r="F774" s="35"/>
    </row>
    <row r="775" spans="1:11" x14ac:dyDescent="0.25">
      <c r="A775" s="29"/>
      <c r="B775" s="79"/>
      <c r="C775" s="33"/>
      <c r="D775" s="34"/>
      <c r="E775" s="30"/>
      <c r="F775" s="35"/>
    </row>
    <row r="776" spans="1:11" x14ac:dyDescent="0.25">
      <c r="A776" s="29" t="s">
        <v>41</v>
      </c>
      <c r="B776" s="52" t="s">
        <v>42</v>
      </c>
      <c r="C776" s="33"/>
      <c r="D776" s="34"/>
      <c r="E776" s="30"/>
      <c r="F776" s="35"/>
    </row>
    <row r="777" spans="1:11" x14ac:dyDescent="0.25">
      <c r="A777" s="68"/>
      <c r="B777" s="44"/>
      <c r="C777" s="45"/>
      <c r="D777" s="46"/>
      <c r="E777" s="30"/>
      <c r="F777" s="35"/>
    </row>
    <row r="778" spans="1:11" ht="43.5" thickBot="1" x14ac:dyDescent="0.3">
      <c r="A778" s="38" t="s">
        <v>633</v>
      </c>
      <c r="B778" s="106" t="s">
        <v>634</v>
      </c>
      <c r="C778" s="26" t="s">
        <v>586</v>
      </c>
      <c r="D778" s="223">
        <v>1</v>
      </c>
      <c r="E778" s="78"/>
      <c r="F778" s="20">
        <f>0.05*F773</f>
        <v>0</v>
      </c>
      <c r="K778" s="548"/>
    </row>
    <row r="779" spans="1:11" ht="15.75" thickTop="1" x14ac:dyDescent="0.25">
      <c r="A779" s="53"/>
      <c r="B779" s="73" t="s">
        <v>635</v>
      </c>
      <c r="C779" s="74"/>
      <c r="D779" s="75"/>
      <c r="E779" s="54"/>
      <c r="F779" s="55">
        <f>SUM(F778)</f>
        <v>0</v>
      </c>
    </row>
    <row r="780" spans="1:11" x14ac:dyDescent="0.25">
      <c r="A780" s="29"/>
      <c r="B780" s="79"/>
      <c r="C780" s="33"/>
      <c r="D780" s="34"/>
      <c r="E780" s="30"/>
      <c r="F780" s="35"/>
    </row>
    <row r="781" spans="1:11" x14ac:dyDescent="0.25">
      <c r="A781" s="67"/>
      <c r="B781" s="106"/>
      <c r="D781" s="199"/>
      <c r="E781" s="164"/>
      <c r="F781" s="132"/>
    </row>
    <row r="782" spans="1:11" x14ac:dyDescent="0.25">
      <c r="A782" s="38" t="s">
        <v>46</v>
      </c>
      <c r="B782" s="58"/>
      <c r="C782" s="224" t="s">
        <v>636</v>
      </c>
      <c r="D782" s="41"/>
      <c r="E782" s="42"/>
      <c r="F782" s="77"/>
    </row>
    <row r="783" spans="1:11" x14ac:dyDescent="0.25">
      <c r="A783" s="38"/>
      <c r="B783" s="58"/>
      <c r="C783" s="224" t="s">
        <v>637</v>
      </c>
      <c r="D783" s="41"/>
      <c r="E783" s="42"/>
      <c r="F783" s="77"/>
    </row>
    <row r="784" spans="1:11" x14ac:dyDescent="0.25">
      <c r="A784" s="67"/>
      <c r="B784" s="106"/>
      <c r="C784" s="49"/>
      <c r="D784" s="50"/>
      <c r="E784" s="164"/>
      <c r="F784" s="225"/>
    </row>
    <row r="785" spans="1:4" x14ac:dyDescent="0.25">
      <c r="A785" s="38"/>
      <c r="B785" s="39"/>
      <c r="C785" s="40"/>
      <c r="D785" s="41"/>
    </row>
  </sheetData>
  <mergeCells count="21">
    <mergeCell ref="B40:D40"/>
    <mergeCell ref="A3:D3"/>
    <mergeCell ref="A6:D6"/>
    <mergeCell ref="B8:D8"/>
    <mergeCell ref="B16:D16"/>
    <mergeCell ref="B18:E18"/>
    <mergeCell ref="B20:D20"/>
    <mergeCell ref="B22:D22"/>
    <mergeCell ref="B24:D24"/>
    <mergeCell ref="B26:D26"/>
    <mergeCell ref="B28:D28"/>
    <mergeCell ref="B38:D38"/>
    <mergeCell ref="B502:F502"/>
    <mergeCell ref="B723:F723"/>
    <mergeCell ref="B734:D734"/>
    <mergeCell ref="B42:D42"/>
    <mergeCell ref="C44:F44"/>
    <mergeCell ref="C45:F45"/>
    <mergeCell ref="A235:B235"/>
    <mergeCell ref="B236:F236"/>
    <mergeCell ref="B310:F3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7"/>
  <sheetViews>
    <sheetView topLeftCell="A55" workbookViewId="0">
      <selection activeCell="F22" sqref="F22"/>
    </sheetView>
  </sheetViews>
  <sheetFormatPr defaultRowHeight="15" x14ac:dyDescent="0.25"/>
  <cols>
    <col min="1" max="1" width="9.28515625" style="24" customWidth="1"/>
    <col min="2" max="2" width="47.7109375" style="25" customWidth="1"/>
    <col min="3" max="3" width="5.140625" style="26" customWidth="1"/>
    <col min="4" max="4" width="8.5703125" style="199" customWidth="1"/>
    <col min="5" max="5" width="11.42578125" style="227" customWidth="1"/>
    <col min="6" max="6" width="15.7109375" style="20" customWidth="1"/>
  </cols>
  <sheetData>
    <row r="1" spans="1:6" x14ac:dyDescent="0.25">
      <c r="A1" s="16"/>
      <c r="B1" s="17"/>
      <c r="C1" s="18"/>
      <c r="D1" s="226"/>
    </row>
    <row r="2" spans="1:6" ht="15.75" x14ac:dyDescent="0.25">
      <c r="A2" s="228" t="s">
        <v>638</v>
      </c>
      <c r="B2" s="589" t="s">
        <v>760</v>
      </c>
      <c r="C2" s="589"/>
      <c r="D2" s="589"/>
      <c r="E2" s="589"/>
      <c r="F2" s="589"/>
    </row>
    <row r="3" spans="1:6" ht="15.75" x14ac:dyDescent="0.25">
      <c r="A3" s="590"/>
      <c r="B3" s="590"/>
      <c r="C3" s="590"/>
      <c r="D3" s="590"/>
      <c r="E3" s="590"/>
      <c r="F3" s="590"/>
    </row>
    <row r="4" spans="1:6" x14ac:dyDescent="0.25">
      <c r="A4" s="229"/>
      <c r="B4" s="229"/>
      <c r="C4" s="229"/>
      <c r="D4" s="230"/>
      <c r="E4" s="230"/>
      <c r="F4" s="231"/>
    </row>
    <row r="5" spans="1:6" x14ac:dyDescent="0.25">
      <c r="A5" s="229"/>
      <c r="B5" s="229"/>
      <c r="C5" s="229"/>
      <c r="D5" s="230"/>
      <c r="E5" s="230"/>
      <c r="F5" s="229"/>
    </row>
    <row r="6" spans="1:6" ht="20.25" x14ac:dyDescent="0.25">
      <c r="A6" s="229"/>
      <c r="B6" s="591" t="s">
        <v>0</v>
      </c>
      <c r="C6" s="591"/>
      <c r="D6" s="591"/>
      <c r="E6" s="591"/>
      <c r="F6" s="591"/>
    </row>
    <row r="7" spans="1:6" x14ac:dyDescent="0.25">
      <c r="A7" s="229"/>
      <c r="B7" s="229"/>
      <c r="C7" s="229"/>
      <c r="D7" s="230"/>
      <c r="E7" s="230"/>
      <c r="F7" s="229"/>
    </row>
    <row r="8" spans="1:6" x14ac:dyDescent="0.25">
      <c r="A8" s="229"/>
      <c r="B8" s="229"/>
      <c r="C8" s="229"/>
      <c r="D8" s="230"/>
      <c r="E8" s="230"/>
      <c r="F8" s="229"/>
    </row>
    <row r="9" spans="1:6" ht="15.75" x14ac:dyDescent="0.25">
      <c r="A9" s="232" t="s">
        <v>639</v>
      </c>
      <c r="B9" s="588" t="s">
        <v>640</v>
      </c>
      <c r="C9" s="588"/>
      <c r="D9" s="588"/>
      <c r="E9" s="588"/>
      <c r="F9" s="588"/>
    </row>
    <row r="10" spans="1:6" ht="15.75" x14ac:dyDescent="0.25">
      <c r="A10" s="229"/>
      <c r="B10" s="586"/>
      <c r="C10" s="586"/>
      <c r="D10" s="586"/>
      <c r="E10" s="230"/>
      <c r="F10" s="233"/>
    </row>
    <row r="11" spans="1:6" ht="15.75" x14ac:dyDescent="0.25">
      <c r="A11" s="232" t="s">
        <v>641</v>
      </c>
      <c r="B11" s="587" t="s">
        <v>642</v>
      </c>
      <c r="C11" s="587"/>
      <c r="D11" s="234" t="s">
        <v>86</v>
      </c>
      <c r="E11" s="235">
        <v>1</v>
      </c>
      <c r="F11" s="236">
        <f>E51</f>
        <v>0</v>
      </c>
    </row>
    <row r="12" spans="1:6" ht="15.75" x14ac:dyDescent="0.25">
      <c r="A12" s="229"/>
      <c r="B12" s="586"/>
      <c r="C12" s="586"/>
      <c r="D12" s="586"/>
      <c r="E12" s="230"/>
      <c r="F12" s="233"/>
    </row>
    <row r="13" spans="1:6" ht="15.75" x14ac:dyDescent="0.25">
      <c r="A13" s="232" t="s">
        <v>643</v>
      </c>
      <c r="B13" s="587" t="s">
        <v>644</v>
      </c>
      <c r="C13" s="587"/>
      <c r="D13" s="234" t="s">
        <v>86</v>
      </c>
      <c r="E13" s="235">
        <v>1</v>
      </c>
      <c r="F13" s="236">
        <f>E96</f>
        <v>0</v>
      </c>
    </row>
    <row r="14" spans="1:6" ht="15.75" x14ac:dyDescent="0.25">
      <c r="A14" s="229"/>
      <c r="B14" s="586"/>
      <c r="C14" s="586"/>
      <c r="D14" s="586"/>
      <c r="E14" s="230"/>
      <c r="F14" s="233"/>
    </row>
    <row r="15" spans="1:6" ht="15.75" x14ac:dyDescent="0.25">
      <c r="A15" s="232" t="s">
        <v>645</v>
      </c>
      <c r="B15" s="587" t="s">
        <v>646</v>
      </c>
      <c r="C15" s="587"/>
      <c r="D15" s="234" t="s">
        <v>86</v>
      </c>
      <c r="E15" s="235">
        <v>1</v>
      </c>
      <c r="F15" s="236">
        <f>E144</f>
        <v>0</v>
      </c>
    </row>
    <row r="16" spans="1:6" ht="15.75" x14ac:dyDescent="0.25">
      <c r="A16" s="229"/>
      <c r="B16" s="586"/>
      <c r="C16" s="586"/>
      <c r="D16" s="586"/>
      <c r="E16" s="230"/>
      <c r="F16" s="233"/>
    </row>
    <row r="17" spans="1:6" ht="15.75" x14ac:dyDescent="0.25">
      <c r="A17" s="232" t="s">
        <v>647</v>
      </c>
      <c r="B17" s="587" t="s">
        <v>648</v>
      </c>
      <c r="C17" s="587"/>
      <c r="D17" s="234" t="s">
        <v>86</v>
      </c>
      <c r="E17" s="235">
        <v>1</v>
      </c>
      <c r="F17" s="236">
        <f>E167</f>
        <v>0</v>
      </c>
    </row>
    <row r="18" spans="1:6" ht="16.5" thickBot="1" x14ac:dyDescent="0.3">
      <c r="A18" s="229"/>
      <c r="B18" s="586"/>
      <c r="C18" s="586"/>
      <c r="D18" s="586"/>
      <c r="E18" s="230"/>
      <c r="F18" s="236"/>
    </row>
    <row r="19" spans="1:6" ht="19.5" thickTop="1" thickBot="1" x14ac:dyDescent="0.3">
      <c r="A19" s="237"/>
      <c r="B19" s="238" t="s">
        <v>649</v>
      </c>
      <c r="C19" s="237"/>
      <c r="D19" s="239"/>
      <c r="E19" s="239"/>
      <c r="F19" s="240">
        <f>SUM(F11:F18)</f>
        <v>0</v>
      </c>
    </row>
    <row r="20" spans="1:6" ht="15.75" thickTop="1" x14ac:dyDescent="0.25">
      <c r="A20" s="229"/>
      <c r="B20" s="229"/>
      <c r="C20" s="229"/>
      <c r="D20" s="230"/>
      <c r="E20" s="230"/>
      <c r="F20" s="241"/>
    </row>
    <row r="21" spans="1:6" ht="16.5" thickBot="1" x14ac:dyDescent="0.3">
      <c r="A21" s="232"/>
      <c r="B21" s="235"/>
      <c r="C21" s="235"/>
      <c r="D21" s="234"/>
      <c r="E21" s="242"/>
      <c r="F21" s="236"/>
    </row>
    <row r="22" spans="1:6" ht="19.5" thickTop="1" thickBot="1" x14ac:dyDescent="0.3">
      <c r="A22" s="237"/>
      <c r="B22" s="238" t="s">
        <v>650</v>
      </c>
      <c r="C22" s="237"/>
      <c r="D22" s="239"/>
      <c r="E22" s="239"/>
      <c r="F22" s="240">
        <f>F19</f>
        <v>0</v>
      </c>
    </row>
    <row r="23" spans="1:6" ht="16.5" thickTop="1" x14ac:dyDescent="0.25">
      <c r="A23" s="232"/>
      <c r="B23" s="587" t="s">
        <v>7</v>
      </c>
      <c r="C23" s="587"/>
      <c r="D23" s="234"/>
      <c r="E23" s="242"/>
      <c r="F23" s="236">
        <f>0.22*F22</f>
        <v>0</v>
      </c>
    </row>
    <row r="24" spans="1:6" ht="16.5" thickBot="1" x14ac:dyDescent="0.3">
      <c r="A24" s="232"/>
      <c r="B24" s="235"/>
      <c r="C24" s="235"/>
      <c r="D24" s="234"/>
      <c r="E24" s="242"/>
      <c r="F24" s="236"/>
    </row>
    <row r="25" spans="1:6" ht="19.5" thickTop="1" thickBot="1" x14ac:dyDescent="0.3">
      <c r="A25" s="237"/>
      <c r="B25" s="238" t="s">
        <v>651</v>
      </c>
      <c r="C25" s="237"/>
      <c r="D25" s="239"/>
      <c r="E25" s="239"/>
      <c r="F25" s="240">
        <f>F22+F23</f>
        <v>0</v>
      </c>
    </row>
    <row r="26" spans="1:6" ht="15.75" thickTop="1" x14ac:dyDescent="0.25">
      <c r="A26" s="229"/>
      <c r="B26" s="229"/>
      <c r="C26" s="229"/>
      <c r="D26" s="230"/>
      <c r="E26" s="230"/>
      <c r="F26" s="231"/>
    </row>
    <row r="27" spans="1:6" x14ac:dyDescent="0.25">
      <c r="A27" s="229"/>
      <c r="B27" s="229"/>
      <c r="C27" s="229"/>
      <c r="D27" s="230"/>
      <c r="E27" s="230"/>
      <c r="F27" s="231"/>
    </row>
    <row r="28" spans="1:6" x14ac:dyDescent="0.25">
      <c r="A28" s="229"/>
      <c r="B28" s="229"/>
      <c r="C28" s="229"/>
      <c r="D28" s="230"/>
      <c r="E28" s="230"/>
      <c r="F28" s="231"/>
    </row>
    <row r="29" spans="1:6" x14ac:dyDescent="0.25">
      <c r="A29" s="38" t="s">
        <v>46</v>
      </c>
      <c r="B29" s="59"/>
      <c r="C29" s="576" t="s">
        <v>47</v>
      </c>
      <c r="D29" s="576"/>
      <c r="E29" s="576"/>
      <c r="F29" s="576"/>
    </row>
    <row r="30" spans="1:6" x14ac:dyDescent="0.25">
      <c r="A30" s="38"/>
      <c r="B30" s="39"/>
      <c r="C30" s="576" t="s">
        <v>652</v>
      </c>
      <c r="D30" s="576"/>
      <c r="E30" s="576"/>
      <c r="F30" s="576"/>
    </row>
    <row r="35" spans="1:6" x14ac:dyDescent="0.25">
      <c r="A35" s="229"/>
      <c r="B35" s="243"/>
      <c r="C35" s="229"/>
      <c r="D35" s="230"/>
      <c r="E35" s="230"/>
      <c r="F35" s="229"/>
    </row>
    <row r="36" spans="1:6" ht="29.25" x14ac:dyDescent="0.25">
      <c r="A36" s="244" t="s">
        <v>653</v>
      </c>
      <c r="B36" s="245" t="s">
        <v>654</v>
      </c>
      <c r="C36" s="245" t="s">
        <v>655</v>
      </c>
      <c r="D36" s="246" t="s">
        <v>52</v>
      </c>
      <c r="E36" s="247" t="s">
        <v>656</v>
      </c>
      <c r="F36" s="248" t="s">
        <v>657</v>
      </c>
    </row>
    <row r="37" spans="1:6" x14ac:dyDescent="0.25">
      <c r="A37" s="38"/>
      <c r="B37" s="39"/>
      <c r="C37" s="40"/>
      <c r="D37" s="40"/>
      <c r="E37" s="249"/>
      <c r="F37" s="42"/>
    </row>
    <row r="38" spans="1:6" ht="15.75" x14ac:dyDescent="0.25">
      <c r="A38" s="232" t="s">
        <v>639</v>
      </c>
      <c r="B38" s="588" t="s">
        <v>640</v>
      </c>
      <c r="C38" s="588"/>
      <c r="D38" s="588"/>
      <c r="E38" s="588"/>
      <c r="F38" s="588"/>
    </row>
    <row r="39" spans="1:6" ht="15.75" x14ac:dyDescent="0.25">
      <c r="A39" s="229"/>
      <c r="B39" s="586"/>
      <c r="C39" s="586"/>
      <c r="D39" s="586"/>
      <c r="E39" s="230"/>
      <c r="F39" s="233"/>
    </row>
    <row r="40" spans="1:6" x14ac:dyDescent="0.25">
      <c r="A40" s="250" t="s">
        <v>641</v>
      </c>
      <c r="B40" s="251" t="s">
        <v>642</v>
      </c>
      <c r="C40" s="40"/>
      <c r="D40" s="224"/>
      <c r="E40" s="249"/>
      <c r="F40" s="42"/>
    </row>
    <row r="41" spans="1:6" x14ac:dyDescent="0.25">
      <c r="A41" s="250"/>
      <c r="B41" s="251"/>
      <c r="C41" s="40"/>
      <c r="D41" s="224"/>
      <c r="E41" s="249"/>
      <c r="F41" s="42"/>
    </row>
    <row r="42" spans="1:6" x14ac:dyDescent="0.25">
      <c r="A42" s="252" t="s">
        <v>658</v>
      </c>
      <c r="B42" s="58" t="s">
        <v>659</v>
      </c>
      <c r="C42" s="253" t="s">
        <v>86</v>
      </c>
      <c r="D42" s="254">
        <v>1</v>
      </c>
      <c r="E42" s="249"/>
      <c r="F42" s="42">
        <f>D42*E42</f>
        <v>0</v>
      </c>
    </row>
    <row r="43" spans="1:6" x14ac:dyDescent="0.25">
      <c r="A43" s="252"/>
      <c r="B43" s="58"/>
      <c r="C43" s="253"/>
      <c r="D43" s="254"/>
      <c r="E43" s="249"/>
      <c r="F43" s="42"/>
    </row>
    <row r="44" spans="1:6" x14ac:dyDescent="0.25">
      <c r="A44" s="252" t="s">
        <v>660</v>
      </c>
      <c r="B44" s="58" t="s">
        <v>661</v>
      </c>
      <c r="C44" s="253" t="s">
        <v>57</v>
      </c>
      <c r="D44" s="254">
        <v>88</v>
      </c>
      <c r="E44" s="249"/>
      <c r="F44" s="42">
        <f t="shared" ref="F44:F48" si="0">D44*E44</f>
        <v>0</v>
      </c>
    </row>
    <row r="45" spans="1:6" x14ac:dyDescent="0.25">
      <c r="A45" s="100"/>
      <c r="B45" s="255"/>
      <c r="C45" s="256"/>
      <c r="D45" s="257"/>
      <c r="E45" s="107"/>
      <c r="F45" s="42"/>
    </row>
    <row r="46" spans="1:6" ht="29.25" x14ac:dyDescent="0.25">
      <c r="A46" s="100" t="s">
        <v>662</v>
      </c>
      <c r="B46" s="258" t="s">
        <v>663</v>
      </c>
      <c r="C46" s="256" t="s">
        <v>86</v>
      </c>
      <c r="D46" s="257">
        <v>1</v>
      </c>
      <c r="E46" s="107"/>
      <c r="F46" s="42">
        <f t="shared" si="0"/>
        <v>0</v>
      </c>
    </row>
    <row r="47" spans="1:6" x14ac:dyDescent="0.25">
      <c r="A47" s="100"/>
      <c r="B47" s="255"/>
      <c r="C47" s="256"/>
      <c r="D47" s="257"/>
      <c r="E47" s="107"/>
      <c r="F47" s="42"/>
    </row>
    <row r="48" spans="1:6" ht="42.75" x14ac:dyDescent="0.25">
      <c r="A48" s="252" t="s">
        <v>664</v>
      </c>
      <c r="B48" s="67" t="s">
        <v>665</v>
      </c>
      <c r="C48" s="253" t="s">
        <v>86</v>
      </c>
      <c r="D48" s="254">
        <v>1</v>
      </c>
      <c r="E48" s="249"/>
      <c r="F48" s="42">
        <f t="shared" si="0"/>
        <v>0</v>
      </c>
    </row>
    <row r="49" spans="1:6" ht="15.75" thickBot="1" x14ac:dyDescent="0.3">
      <c r="A49" s="252"/>
      <c r="B49" s="67"/>
      <c r="C49" s="40"/>
      <c r="D49" s="224"/>
      <c r="E49" s="249"/>
      <c r="F49" s="42"/>
    </row>
    <row r="50" spans="1:6" ht="15.75" thickTop="1" x14ac:dyDescent="0.25">
      <c r="A50" s="259"/>
      <c r="B50" s="260"/>
      <c r="C50" s="261"/>
      <c r="D50" s="262"/>
      <c r="E50" s="262"/>
      <c r="F50" s="260"/>
    </row>
    <row r="51" spans="1:6" x14ac:dyDescent="0.25">
      <c r="A51" s="117"/>
      <c r="B51" s="584" t="s">
        <v>666</v>
      </c>
      <c r="C51" s="584"/>
      <c r="D51" s="584"/>
      <c r="E51" s="585">
        <f>SUM(F42:F48)</f>
        <v>0</v>
      </c>
      <c r="F51" s="585"/>
    </row>
    <row r="52" spans="1:6" x14ac:dyDescent="0.25">
      <c r="A52" s="229"/>
      <c r="B52" s="229"/>
      <c r="C52" s="263"/>
      <c r="D52" s="230"/>
      <c r="E52" s="230"/>
      <c r="F52" s="231"/>
    </row>
    <row r="53" spans="1:6" x14ac:dyDescent="0.25">
      <c r="A53" s="252"/>
      <c r="B53" s="39"/>
      <c r="C53" s="40"/>
      <c r="D53" s="224"/>
      <c r="E53" s="249"/>
      <c r="F53" s="42"/>
    </row>
    <row r="54" spans="1:6" ht="29.25" x14ac:dyDescent="0.25">
      <c r="A54" s="244" t="s">
        <v>653</v>
      </c>
      <c r="B54" s="245" t="s">
        <v>654</v>
      </c>
      <c r="C54" s="245" t="s">
        <v>655</v>
      </c>
      <c r="D54" s="246" t="s">
        <v>52</v>
      </c>
      <c r="E54" s="247" t="s">
        <v>656</v>
      </c>
      <c r="F54" s="248" t="s">
        <v>657</v>
      </c>
    </row>
    <row r="55" spans="1:6" x14ac:dyDescent="0.25">
      <c r="A55" s="38"/>
      <c r="B55" s="39"/>
      <c r="C55" s="40"/>
      <c r="D55" s="40"/>
      <c r="E55" s="249"/>
      <c r="F55" s="42"/>
    </row>
    <row r="56" spans="1:6" x14ac:dyDescent="0.25">
      <c r="A56" s="264" t="s">
        <v>643</v>
      </c>
      <c r="B56" s="265" t="s">
        <v>644</v>
      </c>
      <c r="C56" s="266"/>
      <c r="D56" s="267"/>
      <c r="E56" s="107"/>
      <c r="F56" s="42"/>
    </row>
    <row r="57" spans="1:6" x14ac:dyDescent="0.25">
      <c r="A57" s="100"/>
      <c r="B57" s="255"/>
      <c r="C57" s="266"/>
      <c r="D57" s="267"/>
      <c r="E57" s="107"/>
      <c r="F57" s="42"/>
    </row>
    <row r="58" spans="1:6" ht="42.75" x14ac:dyDescent="0.25">
      <c r="A58" s="100" t="s">
        <v>667</v>
      </c>
      <c r="B58" s="86" t="s">
        <v>668</v>
      </c>
      <c r="C58" s="268" t="s">
        <v>669</v>
      </c>
      <c r="D58" s="257">
        <v>7.04</v>
      </c>
      <c r="E58" s="107"/>
      <c r="F58" s="42">
        <f>D58*E58</f>
        <v>0</v>
      </c>
    </row>
    <row r="59" spans="1:6" x14ac:dyDescent="0.25">
      <c r="A59" s="100"/>
      <c r="B59" s="269"/>
      <c r="C59" s="268"/>
      <c r="D59" s="257"/>
      <c r="E59" s="107"/>
      <c r="F59" s="42"/>
    </row>
    <row r="60" spans="1:6" ht="85.5" x14ac:dyDescent="0.25">
      <c r="A60" s="100" t="s">
        <v>670</v>
      </c>
      <c r="B60" s="86" t="s">
        <v>671</v>
      </c>
      <c r="C60" s="268" t="s">
        <v>669</v>
      </c>
      <c r="D60" s="257">
        <v>31.68</v>
      </c>
      <c r="E60" s="107"/>
      <c r="F60" s="42">
        <f t="shared" ref="F60:F78" si="1">D60*E60</f>
        <v>0</v>
      </c>
    </row>
    <row r="61" spans="1:6" x14ac:dyDescent="0.25">
      <c r="A61" s="100"/>
      <c r="B61" s="269"/>
      <c r="C61" s="268"/>
      <c r="D61" s="257"/>
      <c r="E61" s="107"/>
      <c r="F61" s="42"/>
    </row>
    <row r="62" spans="1:6" ht="42.75" x14ac:dyDescent="0.25">
      <c r="A62" s="100" t="s">
        <v>672</v>
      </c>
      <c r="B62" s="86" t="s">
        <v>673</v>
      </c>
      <c r="C62" s="268" t="s">
        <v>669</v>
      </c>
      <c r="D62" s="257">
        <v>0.85</v>
      </c>
      <c r="E62" s="107"/>
      <c r="F62" s="42">
        <f t="shared" si="1"/>
        <v>0</v>
      </c>
    </row>
    <row r="63" spans="1:6" x14ac:dyDescent="0.25">
      <c r="A63" s="100"/>
      <c r="B63" s="269"/>
      <c r="C63" s="268"/>
      <c r="D63" s="257"/>
      <c r="E63" s="107"/>
      <c r="F63" s="42"/>
    </row>
    <row r="64" spans="1:6" ht="28.5" x14ac:dyDescent="0.25">
      <c r="A64" s="100" t="s">
        <v>674</v>
      </c>
      <c r="B64" s="86" t="s">
        <v>675</v>
      </c>
      <c r="C64" s="268" t="s">
        <v>676</v>
      </c>
      <c r="D64" s="257">
        <v>36</v>
      </c>
      <c r="E64" s="107"/>
      <c r="F64" s="42">
        <f t="shared" si="1"/>
        <v>0</v>
      </c>
    </row>
    <row r="65" spans="1:6" x14ac:dyDescent="0.25">
      <c r="A65" s="100"/>
      <c r="B65" s="269"/>
      <c r="C65" s="268"/>
      <c r="D65" s="257"/>
      <c r="E65" s="107"/>
      <c r="F65" s="42"/>
    </row>
    <row r="66" spans="1:6" ht="85.5" x14ac:dyDescent="0.25">
      <c r="A66" s="100" t="s">
        <v>677</v>
      </c>
      <c r="B66" s="86" t="s">
        <v>678</v>
      </c>
      <c r="C66" s="268" t="s">
        <v>669</v>
      </c>
      <c r="D66" s="257">
        <v>3.65</v>
      </c>
      <c r="E66" s="107"/>
      <c r="F66" s="42">
        <f t="shared" si="1"/>
        <v>0</v>
      </c>
    </row>
    <row r="67" spans="1:6" x14ac:dyDescent="0.25">
      <c r="A67" s="100"/>
      <c r="B67" s="269"/>
      <c r="C67" s="268"/>
      <c r="D67" s="257"/>
      <c r="E67" s="107"/>
      <c r="F67" s="42"/>
    </row>
    <row r="68" spans="1:6" ht="42.75" x14ac:dyDescent="0.25">
      <c r="A68" s="100" t="s">
        <v>679</v>
      </c>
      <c r="B68" s="86" t="s">
        <v>680</v>
      </c>
      <c r="C68" s="268" t="s">
        <v>669</v>
      </c>
      <c r="D68" s="257">
        <v>5.3</v>
      </c>
      <c r="E68" s="107"/>
      <c r="F68" s="42">
        <f t="shared" si="1"/>
        <v>0</v>
      </c>
    </row>
    <row r="69" spans="1:6" x14ac:dyDescent="0.25">
      <c r="A69" s="100"/>
      <c r="B69" s="269"/>
      <c r="C69" s="268"/>
      <c r="D69" s="257"/>
      <c r="E69" s="107"/>
      <c r="F69" s="42"/>
    </row>
    <row r="70" spans="1:6" ht="57" x14ac:dyDescent="0.25">
      <c r="A70" s="100" t="s">
        <v>681</v>
      </c>
      <c r="B70" s="86" t="s">
        <v>682</v>
      </c>
      <c r="C70" s="268" t="s">
        <v>669</v>
      </c>
      <c r="D70" s="257">
        <v>29.77</v>
      </c>
      <c r="E70" s="255"/>
      <c r="F70" s="42">
        <f t="shared" si="1"/>
        <v>0</v>
      </c>
    </row>
    <row r="71" spans="1:6" x14ac:dyDescent="0.25">
      <c r="A71" s="100"/>
      <c r="B71" s="86"/>
      <c r="C71" s="268"/>
      <c r="D71" s="257"/>
      <c r="E71" s="107"/>
      <c r="F71" s="42"/>
    </row>
    <row r="72" spans="1:6" ht="28.5" x14ac:dyDescent="0.25">
      <c r="A72" s="100" t="s">
        <v>683</v>
      </c>
      <c r="B72" s="86" t="s">
        <v>684</v>
      </c>
      <c r="C72" s="268" t="s">
        <v>669</v>
      </c>
      <c r="D72" s="257">
        <v>0.4</v>
      </c>
      <c r="E72" s="255"/>
      <c r="F72" s="42">
        <f t="shared" si="1"/>
        <v>0</v>
      </c>
    </row>
    <row r="73" spans="1:6" x14ac:dyDescent="0.25">
      <c r="A73" s="100"/>
      <c r="B73" s="86"/>
      <c r="C73" s="268"/>
      <c r="D73" s="257"/>
      <c r="E73" s="107"/>
      <c r="F73" s="42"/>
    </row>
    <row r="74" spans="1:6" ht="71.25" x14ac:dyDescent="0.25">
      <c r="A74" s="100" t="s">
        <v>685</v>
      </c>
      <c r="B74" s="86" t="s">
        <v>686</v>
      </c>
      <c r="C74" s="268" t="s">
        <v>669</v>
      </c>
      <c r="D74" s="257">
        <v>0.4</v>
      </c>
      <c r="E74" s="255"/>
      <c r="F74" s="42">
        <f t="shared" si="1"/>
        <v>0</v>
      </c>
    </row>
    <row r="75" spans="1:6" x14ac:dyDescent="0.25">
      <c r="A75" s="100"/>
      <c r="B75" s="86"/>
      <c r="C75" s="268"/>
      <c r="D75" s="257"/>
      <c r="E75" s="107"/>
      <c r="F75" s="42"/>
    </row>
    <row r="76" spans="1:6" ht="42.75" x14ac:dyDescent="0.25">
      <c r="A76" s="100" t="s">
        <v>687</v>
      </c>
      <c r="B76" s="86" t="s">
        <v>688</v>
      </c>
      <c r="C76" s="268" t="s">
        <v>669</v>
      </c>
      <c r="D76" s="257">
        <v>6.84</v>
      </c>
      <c r="E76" s="255"/>
      <c r="F76" s="42">
        <f t="shared" si="1"/>
        <v>0</v>
      </c>
    </row>
    <row r="77" spans="1:6" x14ac:dyDescent="0.25">
      <c r="A77" s="100"/>
      <c r="B77" s="86"/>
      <c r="C77" s="268"/>
      <c r="D77" s="257"/>
      <c r="E77" s="107"/>
      <c r="F77" s="42"/>
    </row>
    <row r="78" spans="1:6" ht="42.75" x14ac:dyDescent="0.25">
      <c r="A78" s="100" t="s">
        <v>689</v>
      </c>
      <c r="B78" s="86" t="s">
        <v>690</v>
      </c>
      <c r="C78" s="268" t="s">
        <v>676</v>
      </c>
      <c r="D78" s="257">
        <v>4.0199999999999996</v>
      </c>
      <c r="E78" s="107"/>
      <c r="F78" s="42">
        <f t="shared" si="1"/>
        <v>0</v>
      </c>
    </row>
    <row r="79" spans="1:6" x14ac:dyDescent="0.25">
      <c r="A79" s="100"/>
      <c r="B79" s="269"/>
      <c r="C79" s="268"/>
      <c r="D79" s="257"/>
      <c r="E79" s="107"/>
      <c r="F79" s="42"/>
    </row>
    <row r="80" spans="1:6" x14ac:dyDescent="0.25">
      <c r="A80" s="100"/>
      <c r="B80" s="269"/>
      <c r="C80" s="268"/>
      <c r="D80" s="257"/>
      <c r="E80" s="107"/>
      <c r="F80" s="42"/>
    </row>
    <row r="81" spans="1:6" ht="29.25" x14ac:dyDescent="0.25">
      <c r="A81" s="244" t="s">
        <v>653</v>
      </c>
      <c r="B81" s="245" t="s">
        <v>654</v>
      </c>
      <c r="C81" s="245" t="s">
        <v>655</v>
      </c>
      <c r="D81" s="246" t="s">
        <v>52</v>
      </c>
      <c r="E81" s="247" t="s">
        <v>656</v>
      </c>
      <c r="F81" s="248" t="s">
        <v>657</v>
      </c>
    </row>
    <row r="82" spans="1:6" x14ac:dyDescent="0.25">
      <c r="A82" s="100"/>
      <c r="B82" s="269"/>
      <c r="C82" s="268"/>
      <c r="D82" s="257"/>
      <c r="E82" s="107"/>
      <c r="F82" s="42"/>
    </row>
    <row r="83" spans="1:6" ht="85.5" x14ac:dyDescent="0.25">
      <c r="A83" s="100" t="s">
        <v>691</v>
      </c>
      <c r="B83" s="86" t="s">
        <v>692</v>
      </c>
      <c r="C83" s="268" t="s">
        <v>669</v>
      </c>
      <c r="D83" s="257">
        <v>0.8</v>
      </c>
      <c r="E83" s="107"/>
      <c r="F83" s="42">
        <f>D83*E83</f>
        <v>0</v>
      </c>
    </row>
    <row r="84" spans="1:6" x14ac:dyDescent="0.25">
      <c r="A84" s="100"/>
      <c r="B84" s="269"/>
      <c r="C84" s="268"/>
      <c r="D84" s="257"/>
      <c r="E84" s="107"/>
      <c r="F84" s="42"/>
    </row>
    <row r="85" spans="1:6" ht="28.5" x14ac:dyDescent="0.25">
      <c r="A85" s="100" t="s">
        <v>693</v>
      </c>
      <c r="B85" s="86" t="s">
        <v>694</v>
      </c>
      <c r="C85" s="268" t="s">
        <v>669</v>
      </c>
      <c r="D85" s="257">
        <v>0.12</v>
      </c>
      <c r="E85" s="255"/>
      <c r="F85" s="42">
        <f t="shared" ref="F85:F93" si="2">D85*E85</f>
        <v>0</v>
      </c>
    </row>
    <row r="86" spans="1:6" x14ac:dyDescent="0.25">
      <c r="A86" s="100"/>
      <c r="B86" s="86"/>
      <c r="C86" s="268"/>
      <c r="D86" s="257"/>
      <c r="E86" s="107"/>
      <c r="F86" s="42"/>
    </row>
    <row r="87" spans="1:6" ht="42.75" x14ac:dyDescent="0.25">
      <c r="A87" s="100" t="s">
        <v>695</v>
      </c>
      <c r="B87" s="86" t="s">
        <v>696</v>
      </c>
      <c r="C87" s="268" t="s">
        <v>669</v>
      </c>
      <c r="D87" s="257">
        <v>0.25</v>
      </c>
      <c r="E87" s="255"/>
      <c r="F87" s="42">
        <f t="shared" si="2"/>
        <v>0</v>
      </c>
    </row>
    <row r="88" spans="1:6" x14ac:dyDescent="0.25">
      <c r="A88" s="100"/>
      <c r="B88" s="86"/>
      <c r="C88" s="268"/>
      <c r="D88" s="257"/>
      <c r="E88" s="107"/>
      <c r="F88" s="42"/>
    </row>
    <row r="89" spans="1:6" ht="42.75" x14ac:dyDescent="0.25">
      <c r="A89" s="100" t="s">
        <v>697</v>
      </c>
      <c r="B89" s="86" t="s">
        <v>698</v>
      </c>
      <c r="C89" s="268" t="s">
        <v>669</v>
      </c>
      <c r="D89" s="257">
        <v>12.35</v>
      </c>
      <c r="E89" s="255"/>
      <c r="F89" s="42">
        <f t="shared" si="2"/>
        <v>0</v>
      </c>
    </row>
    <row r="90" spans="1:6" x14ac:dyDescent="0.25">
      <c r="A90" s="100"/>
      <c r="B90" s="86"/>
      <c r="C90" s="268"/>
      <c r="D90" s="257"/>
      <c r="E90" s="107"/>
      <c r="F90" s="42"/>
    </row>
    <row r="91" spans="1:6" ht="114" x14ac:dyDescent="0.25">
      <c r="A91" s="100" t="s">
        <v>699</v>
      </c>
      <c r="B91" s="86" t="s">
        <v>700</v>
      </c>
      <c r="C91" s="268" t="s">
        <v>69</v>
      </c>
      <c r="D91" s="257">
        <v>2</v>
      </c>
      <c r="E91" s="255"/>
      <c r="F91" s="42">
        <f t="shared" si="2"/>
        <v>0</v>
      </c>
    </row>
    <row r="92" spans="1:6" x14ac:dyDescent="0.25">
      <c r="A92" s="100"/>
      <c r="B92" s="86"/>
      <c r="C92" s="268"/>
      <c r="D92" s="257"/>
      <c r="E92" s="107"/>
      <c r="F92" s="42"/>
    </row>
    <row r="93" spans="1:6" x14ac:dyDescent="0.25">
      <c r="A93" s="100" t="s">
        <v>701</v>
      </c>
      <c r="B93" s="86" t="s">
        <v>702</v>
      </c>
      <c r="C93" s="268"/>
      <c r="D93" s="257">
        <v>0.05</v>
      </c>
      <c r="E93" s="255"/>
      <c r="F93" s="42">
        <f t="shared" si="2"/>
        <v>0</v>
      </c>
    </row>
    <row r="94" spans="1:6" ht="15.75" thickBot="1" x14ac:dyDescent="0.3">
      <c r="A94" s="547"/>
      <c r="B94" s="86"/>
      <c r="C94" s="268"/>
      <c r="D94" s="257"/>
      <c r="E94" s="255"/>
      <c r="F94" s="270"/>
    </row>
    <row r="95" spans="1:6" ht="15.75" thickTop="1" x14ac:dyDescent="0.25">
      <c r="A95" s="259"/>
      <c r="B95" s="260"/>
      <c r="C95" s="261"/>
      <c r="D95" s="262"/>
      <c r="E95" s="262"/>
      <c r="F95" s="260"/>
    </row>
    <row r="96" spans="1:6" x14ac:dyDescent="0.25">
      <c r="A96" s="117"/>
      <c r="B96" s="584" t="s">
        <v>703</v>
      </c>
      <c r="C96" s="584"/>
      <c r="D96" s="584"/>
      <c r="E96" s="585">
        <f>SUM(F58:F93)</f>
        <v>0</v>
      </c>
      <c r="F96" s="585"/>
    </row>
    <row r="97" spans="1:6" x14ac:dyDescent="0.25">
      <c r="A97" s="100"/>
      <c r="B97" s="86"/>
      <c r="C97" s="266"/>
      <c r="D97" s="271"/>
      <c r="E97" s="107"/>
      <c r="F97" s="42"/>
    </row>
    <row r="98" spans="1:6" ht="29.25" x14ac:dyDescent="0.25">
      <c r="A98" s="244" t="s">
        <v>653</v>
      </c>
      <c r="B98" s="245" t="s">
        <v>654</v>
      </c>
      <c r="C98" s="245" t="s">
        <v>655</v>
      </c>
      <c r="D98" s="246" t="s">
        <v>52</v>
      </c>
      <c r="E98" s="247" t="s">
        <v>656</v>
      </c>
      <c r="F98" s="248" t="s">
        <v>657</v>
      </c>
    </row>
    <row r="99" spans="1:6" x14ac:dyDescent="0.25">
      <c r="A99" s="38"/>
      <c r="B99" s="39"/>
      <c r="C99" s="40"/>
      <c r="D99" s="40"/>
      <c r="E99" s="249"/>
      <c r="F99" s="42"/>
    </row>
    <row r="100" spans="1:6" x14ac:dyDescent="0.25">
      <c r="A100" s="264" t="s">
        <v>645</v>
      </c>
      <c r="B100" s="265" t="s">
        <v>646</v>
      </c>
      <c r="C100" s="266"/>
      <c r="D100" s="267"/>
      <c r="E100" s="107"/>
      <c r="F100" s="42"/>
    </row>
    <row r="101" spans="1:6" x14ac:dyDescent="0.25">
      <c r="A101" s="272"/>
      <c r="B101" s="86"/>
      <c r="C101" s="266"/>
      <c r="D101" s="267"/>
      <c r="E101" s="107"/>
      <c r="F101" s="42"/>
    </row>
    <row r="102" spans="1:6" ht="16.5" x14ac:dyDescent="0.25">
      <c r="A102" s="100" t="s">
        <v>704</v>
      </c>
      <c r="B102" s="273" t="s">
        <v>705</v>
      </c>
      <c r="C102" s="274" t="s">
        <v>57</v>
      </c>
      <c r="D102" s="257">
        <v>113</v>
      </c>
      <c r="E102" s="107"/>
      <c r="F102" s="42">
        <f>D102*E102</f>
        <v>0</v>
      </c>
    </row>
    <row r="103" spans="1:6" x14ac:dyDescent="0.25">
      <c r="A103" s="275"/>
      <c r="B103" s="86"/>
      <c r="C103" s="274"/>
      <c r="D103" s="257"/>
      <c r="E103" s="107"/>
      <c r="F103" s="42"/>
    </row>
    <row r="104" spans="1:6" ht="45" x14ac:dyDescent="0.25">
      <c r="A104" s="100" t="s">
        <v>706</v>
      </c>
      <c r="B104" s="86" t="s">
        <v>707</v>
      </c>
      <c r="C104" s="274" t="s">
        <v>57</v>
      </c>
      <c r="D104" s="257">
        <v>88</v>
      </c>
      <c r="E104" s="107"/>
      <c r="F104" s="42">
        <f t="shared" ref="F104:F117" si="3">D104*E104</f>
        <v>0</v>
      </c>
    </row>
    <row r="105" spans="1:6" x14ac:dyDescent="0.25">
      <c r="A105" s="275"/>
      <c r="B105" s="86"/>
      <c r="C105" s="274"/>
      <c r="D105" s="257"/>
      <c r="E105" s="107"/>
      <c r="F105" s="42"/>
    </row>
    <row r="106" spans="1:6" ht="45" x14ac:dyDescent="0.25">
      <c r="A106" s="100" t="s">
        <v>708</v>
      </c>
      <c r="B106" s="86" t="s">
        <v>709</v>
      </c>
      <c r="C106" s="274" t="s">
        <v>86</v>
      </c>
      <c r="D106" s="257">
        <v>1</v>
      </c>
      <c r="E106" s="107"/>
      <c r="F106" s="42">
        <f t="shared" si="3"/>
        <v>0</v>
      </c>
    </row>
    <row r="107" spans="1:6" x14ac:dyDescent="0.25">
      <c r="A107" s="100"/>
      <c r="B107" s="86"/>
      <c r="C107" s="274"/>
      <c r="D107" s="257"/>
      <c r="E107" s="107"/>
      <c r="F107" s="42"/>
    </row>
    <row r="108" spans="1:6" ht="42.75" x14ac:dyDescent="0.25">
      <c r="A108" s="100" t="s">
        <v>710</v>
      </c>
      <c r="B108" s="86" t="s">
        <v>711</v>
      </c>
      <c r="C108" s="274" t="s">
        <v>86</v>
      </c>
      <c r="D108" s="257">
        <v>1</v>
      </c>
      <c r="E108" s="107"/>
      <c r="F108" s="42">
        <f t="shared" si="3"/>
        <v>0</v>
      </c>
    </row>
    <row r="109" spans="1:6" x14ac:dyDescent="0.25">
      <c r="A109" s="100"/>
      <c r="B109" s="86"/>
      <c r="C109" s="274"/>
      <c r="D109" s="257"/>
      <c r="E109" s="107"/>
      <c r="F109" s="42"/>
    </row>
    <row r="110" spans="1:6" ht="28.5" x14ac:dyDescent="0.25">
      <c r="A110" s="100" t="s">
        <v>712</v>
      </c>
      <c r="B110" s="86" t="s">
        <v>713</v>
      </c>
      <c r="C110" s="274" t="s">
        <v>86</v>
      </c>
      <c r="D110" s="257">
        <v>1</v>
      </c>
      <c r="E110" s="107"/>
      <c r="F110" s="42">
        <f t="shared" si="3"/>
        <v>0</v>
      </c>
    </row>
    <row r="111" spans="1:6" x14ac:dyDescent="0.25">
      <c r="A111" s="100"/>
      <c r="B111" s="86"/>
      <c r="C111" s="274"/>
      <c r="D111" s="257"/>
      <c r="E111" s="107"/>
      <c r="F111" s="42"/>
    </row>
    <row r="112" spans="1:6" ht="42.75" x14ac:dyDescent="0.25">
      <c r="A112" s="100" t="s">
        <v>714</v>
      </c>
      <c r="B112" s="86" t="s">
        <v>715</v>
      </c>
      <c r="C112" s="274" t="s">
        <v>86</v>
      </c>
      <c r="D112" s="257">
        <v>1</v>
      </c>
      <c r="E112" s="107"/>
      <c r="F112" s="42">
        <f t="shared" si="3"/>
        <v>0</v>
      </c>
    </row>
    <row r="113" spans="1:9" x14ac:dyDescent="0.25">
      <c r="A113" s="100"/>
      <c r="B113" s="86"/>
      <c r="C113" s="274"/>
      <c r="D113" s="257"/>
      <c r="E113" s="107"/>
      <c r="F113" s="42"/>
    </row>
    <row r="114" spans="1:9" x14ac:dyDescent="0.25">
      <c r="A114" s="100" t="s">
        <v>716</v>
      </c>
      <c r="B114" s="86" t="s">
        <v>717</v>
      </c>
      <c r="C114" s="276" t="s">
        <v>86</v>
      </c>
      <c r="D114" s="277">
        <v>1</v>
      </c>
      <c r="E114" s="107"/>
      <c r="F114" s="42">
        <f t="shared" si="3"/>
        <v>0</v>
      </c>
      <c r="I114" s="549"/>
    </row>
    <row r="115" spans="1:9" ht="156.75" x14ac:dyDescent="0.25">
      <c r="A115" s="105" t="s">
        <v>242</v>
      </c>
      <c r="B115" s="106" t="s">
        <v>718</v>
      </c>
      <c r="C115" s="278" t="s">
        <v>64</v>
      </c>
      <c r="D115" s="279">
        <v>1</v>
      </c>
      <c r="E115" s="107"/>
      <c r="F115" s="42"/>
      <c r="I115" s="549"/>
    </row>
    <row r="116" spans="1:9" x14ac:dyDescent="0.25">
      <c r="A116" s="100"/>
      <c r="B116" s="86"/>
      <c r="C116" s="274"/>
      <c r="D116" s="257"/>
      <c r="E116" s="107"/>
      <c r="F116" s="42"/>
    </row>
    <row r="117" spans="1:9" x14ac:dyDescent="0.25">
      <c r="A117" s="100" t="s">
        <v>719</v>
      </c>
      <c r="B117" s="86" t="s">
        <v>720</v>
      </c>
      <c r="C117" s="276" t="s">
        <v>86</v>
      </c>
      <c r="D117" s="277">
        <v>1</v>
      </c>
      <c r="E117" s="107"/>
      <c r="F117" s="42">
        <f t="shared" si="3"/>
        <v>0</v>
      </c>
      <c r="I117" s="549"/>
    </row>
    <row r="118" spans="1:9" x14ac:dyDescent="0.25">
      <c r="A118" s="275" t="s">
        <v>721</v>
      </c>
      <c r="B118" s="86" t="s">
        <v>722</v>
      </c>
      <c r="C118" s="280" t="s">
        <v>64</v>
      </c>
      <c r="D118" s="281">
        <v>1</v>
      </c>
      <c r="E118" s="107"/>
      <c r="F118" s="42"/>
      <c r="I118" s="549"/>
    </row>
    <row r="119" spans="1:9" x14ac:dyDescent="0.25">
      <c r="A119" s="275" t="s">
        <v>721</v>
      </c>
      <c r="B119" s="86" t="s">
        <v>723</v>
      </c>
      <c r="C119" s="280" t="s">
        <v>64</v>
      </c>
      <c r="D119" s="281">
        <v>1</v>
      </c>
      <c r="E119" s="107"/>
      <c r="F119" s="42"/>
      <c r="I119" s="549"/>
    </row>
    <row r="120" spans="1:9" ht="42.75" x14ac:dyDescent="0.25">
      <c r="A120" s="275" t="s">
        <v>721</v>
      </c>
      <c r="B120" s="86" t="s">
        <v>724</v>
      </c>
      <c r="C120" s="280" t="s">
        <v>64</v>
      </c>
      <c r="D120" s="281">
        <v>3</v>
      </c>
      <c r="E120" s="107"/>
      <c r="F120" s="42"/>
      <c r="I120" s="549"/>
    </row>
    <row r="121" spans="1:9" ht="42.75" x14ac:dyDescent="0.25">
      <c r="A121" s="275" t="s">
        <v>721</v>
      </c>
      <c r="B121" s="86" t="s">
        <v>725</v>
      </c>
      <c r="C121" s="280" t="s">
        <v>64</v>
      </c>
      <c r="D121" s="281">
        <v>3</v>
      </c>
      <c r="E121" s="107"/>
      <c r="F121" s="42"/>
      <c r="I121" s="549"/>
    </row>
    <row r="122" spans="1:9" x14ac:dyDescent="0.25">
      <c r="A122" s="275" t="s">
        <v>721</v>
      </c>
      <c r="B122" s="86" t="s">
        <v>726</v>
      </c>
      <c r="C122" s="280" t="s">
        <v>64</v>
      </c>
      <c r="D122" s="281">
        <v>1</v>
      </c>
      <c r="E122" s="249"/>
      <c r="F122" s="42"/>
      <c r="I122" s="549"/>
    </row>
    <row r="123" spans="1:9" ht="58.5" x14ac:dyDescent="0.25">
      <c r="A123" s="275" t="s">
        <v>721</v>
      </c>
      <c r="B123" s="86" t="s">
        <v>727</v>
      </c>
      <c r="C123" s="280" t="s">
        <v>64</v>
      </c>
      <c r="D123" s="281">
        <v>1</v>
      </c>
      <c r="E123" s="249"/>
      <c r="F123" s="42"/>
      <c r="I123" s="549"/>
    </row>
    <row r="124" spans="1:9" ht="42.75" x14ac:dyDescent="0.25">
      <c r="A124" s="275" t="s">
        <v>721</v>
      </c>
      <c r="B124" s="86" t="s">
        <v>728</v>
      </c>
      <c r="C124" s="280" t="s">
        <v>64</v>
      </c>
      <c r="D124" s="281">
        <v>1</v>
      </c>
      <c r="E124" s="249"/>
      <c r="F124" s="42"/>
      <c r="I124" s="549"/>
    </row>
    <row r="125" spans="1:9" x14ac:dyDescent="0.25">
      <c r="A125" s="100"/>
      <c r="B125" s="86"/>
      <c r="C125" s="266"/>
      <c r="D125" s="271"/>
      <c r="E125" s="107"/>
      <c r="F125" s="42"/>
      <c r="I125" s="549"/>
    </row>
    <row r="126" spans="1:9" x14ac:dyDescent="0.25">
      <c r="A126" s="100"/>
      <c r="B126" s="86"/>
      <c r="C126" s="266"/>
      <c r="D126" s="271"/>
      <c r="E126" s="107"/>
      <c r="F126" s="42"/>
      <c r="I126" s="549"/>
    </row>
    <row r="127" spans="1:9" ht="29.25" x14ac:dyDescent="0.25">
      <c r="A127" s="244" t="s">
        <v>653</v>
      </c>
      <c r="B127" s="245" t="s">
        <v>654</v>
      </c>
      <c r="C127" s="245" t="s">
        <v>655</v>
      </c>
      <c r="D127" s="246" t="s">
        <v>52</v>
      </c>
      <c r="E127" s="247" t="s">
        <v>656</v>
      </c>
      <c r="F127" s="248" t="s">
        <v>657</v>
      </c>
      <c r="I127" s="549"/>
    </row>
    <row r="128" spans="1:9" x14ac:dyDescent="0.25">
      <c r="A128" s="38"/>
      <c r="B128" s="39"/>
      <c r="C128" s="40"/>
      <c r="D128" s="40"/>
      <c r="E128" s="249"/>
      <c r="F128" s="42"/>
      <c r="I128" s="549"/>
    </row>
    <row r="129" spans="1:9" ht="42.75" x14ac:dyDescent="0.25">
      <c r="A129" s="275" t="s">
        <v>721</v>
      </c>
      <c r="B129" s="86" t="s">
        <v>729</v>
      </c>
      <c r="C129" s="280" t="s">
        <v>86</v>
      </c>
      <c r="D129" s="281">
        <v>1</v>
      </c>
      <c r="E129" s="249"/>
      <c r="F129" s="42"/>
      <c r="I129" s="549"/>
    </row>
    <row r="130" spans="1:9" ht="28.5" x14ac:dyDescent="0.25">
      <c r="A130" s="275" t="s">
        <v>721</v>
      </c>
      <c r="B130" s="86" t="s">
        <v>730</v>
      </c>
      <c r="C130" s="280" t="s">
        <v>86</v>
      </c>
      <c r="D130" s="281">
        <v>1</v>
      </c>
      <c r="E130" s="249"/>
      <c r="F130" s="42"/>
      <c r="I130" s="549"/>
    </row>
    <row r="131" spans="1:9" x14ac:dyDescent="0.25">
      <c r="A131" s="282"/>
      <c r="B131" s="59"/>
      <c r="C131" s="283"/>
      <c r="D131" s="254"/>
      <c r="E131" s="249"/>
      <c r="F131" s="42"/>
    </row>
    <row r="132" spans="1:9" ht="28.5" x14ac:dyDescent="0.25">
      <c r="A132" s="252" t="s">
        <v>731</v>
      </c>
      <c r="B132" s="59" t="s">
        <v>732</v>
      </c>
      <c r="C132" s="283" t="s">
        <v>57</v>
      </c>
      <c r="D132" s="254">
        <v>172</v>
      </c>
      <c r="E132" s="249"/>
      <c r="F132" s="42">
        <f t="shared" ref="F132:F140" si="4">D132*E132</f>
        <v>0</v>
      </c>
    </row>
    <row r="133" spans="1:9" x14ac:dyDescent="0.25">
      <c r="A133" s="282"/>
      <c r="B133" s="59"/>
      <c r="C133" s="283"/>
      <c r="D133" s="254"/>
      <c r="E133" s="107"/>
      <c r="F133" s="42"/>
    </row>
    <row r="134" spans="1:9" x14ac:dyDescent="0.25">
      <c r="A134" s="252" t="s">
        <v>733</v>
      </c>
      <c r="B134" s="59" t="s">
        <v>734</v>
      </c>
      <c r="C134" s="283" t="s">
        <v>57</v>
      </c>
      <c r="D134" s="254">
        <v>89.5</v>
      </c>
      <c r="E134" s="107"/>
      <c r="F134" s="42">
        <f t="shared" si="4"/>
        <v>0</v>
      </c>
    </row>
    <row r="135" spans="1:9" x14ac:dyDescent="0.25">
      <c r="A135" s="282"/>
      <c r="B135" s="59"/>
      <c r="C135" s="283"/>
      <c r="D135" s="254"/>
      <c r="E135" s="284"/>
      <c r="F135" s="42"/>
    </row>
    <row r="136" spans="1:9" x14ac:dyDescent="0.25">
      <c r="A136" s="252" t="s">
        <v>735</v>
      </c>
      <c r="B136" s="59" t="s">
        <v>736</v>
      </c>
      <c r="C136" s="283" t="s">
        <v>64</v>
      </c>
      <c r="D136" s="254">
        <v>5</v>
      </c>
      <c r="E136" s="249"/>
      <c r="F136" s="42">
        <f t="shared" si="4"/>
        <v>0</v>
      </c>
    </row>
    <row r="137" spans="1:9" x14ac:dyDescent="0.25">
      <c r="A137" s="100"/>
      <c r="B137" s="86"/>
      <c r="C137" s="274"/>
      <c r="D137" s="257"/>
      <c r="E137" s="107"/>
      <c r="F137" s="42"/>
    </row>
    <row r="138" spans="1:9" ht="42.75" x14ac:dyDescent="0.25">
      <c r="A138" s="100" t="s">
        <v>737</v>
      </c>
      <c r="B138" s="86" t="s">
        <v>738</v>
      </c>
      <c r="C138" s="274" t="s">
        <v>57</v>
      </c>
      <c r="D138" s="257">
        <v>91</v>
      </c>
      <c r="E138" s="107"/>
      <c r="F138" s="42">
        <f t="shared" si="4"/>
        <v>0</v>
      </c>
    </row>
    <row r="139" spans="1:9" x14ac:dyDescent="0.25">
      <c r="A139" s="285"/>
      <c r="B139" s="93"/>
      <c r="C139" s="286"/>
      <c r="D139" s="287"/>
      <c r="E139" s="107"/>
      <c r="F139" s="42"/>
    </row>
    <row r="140" spans="1:9" ht="42.75" x14ac:dyDescent="0.25">
      <c r="A140" s="252" t="s">
        <v>739</v>
      </c>
      <c r="B140" s="59" t="s">
        <v>740</v>
      </c>
      <c r="C140" s="283" t="s">
        <v>57</v>
      </c>
      <c r="D140" s="254">
        <v>88</v>
      </c>
      <c r="E140" s="107"/>
      <c r="F140" s="42">
        <f t="shared" si="4"/>
        <v>0</v>
      </c>
    </row>
    <row r="141" spans="1:9" x14ac:dyDescent="0.25">
      <c r="A141" s="100"/>
      <c r="B141" s="86"/>
      <c r="C141" s="274"/>
      <c r="D141" s="257"/>
      <c r="E141" s="107"/>
      <c r="F141" s="42"/>
    </row>
    <row r="142" spans="1:9" ht="15.75" thickBot="1" x14ac:dyDescent="0.3">
      <c r="A142" s="120"/>
      <c r="B142" s="288"/>
      <c r="C142" s="121"/>
      <c r="D142" s="289"/>
      <c r="E142" s="230"/>
      <c r="F142" s="229"/>
    </row>
    <row r="143" spans="1:9" ht="15.75" thickTop="1" x14ac:dyDescent="0.25">
      <c r="A143" s="259"/>
      <c r="B143" s="260"/>
      <c r="C143" s="261"/>
      <c r="D143" s="262"/>
      <c r="E143" s="262"/>
      <c r="F143" s="260"/>
    </row>
    <row r="144" spans="1:9" x14ac:dyDescent="0.25">
      <c r="A144" s="117"/>
      <c r="B144" s="584" t="s">
        <v>890</v>
      </c>
      <c r="C144" s="584"/>
      <c r="D144" s="584"/>
      <c r="E144" s="585">
        <f>SUM(F102:F142)</f>
        <v>0</v>
      </c>
      <c r="F144" s="585"/>
    </row>
    <row r="145" spans="1:6" x14ac:dyDescent="0.25">
      <c r="A145" s="100"/>
      <c r="B145" s="86"/>
      <c r="C145" s="266"/>
      <c r="D145" s="267"/>
      <c r="E145" s="107"/>
      <c r="F145" s="42"/>
    </row>
    <row r="146" spans="1:6" x14ac:dyDescent="0.25">
      <c r="A146" s="100"/>
      <c r="B146" s="86"/>
      <c r="C146" s="266"/>
      <c r="D146" s="267"/>
      <c r="E146" s="107"/>
      <c r="F146" s="42"/>
    </row>
    <row r="147" spans="1:6" x14ac:dyDescent="0.25">
      <c r="A147" s="264" t="s">
        <v>647</v>
      </c>
      <c r="B147" s="265" t="s">
        <v>648</v>
      </c>
      <c r="C147" s="266"/>
      <c r="D147" s="267"/>
      <c r="E147" s="107"/>
      <c r="F147" s="42"/>
    </row>
    <row r="148" spans="1:6" x14ac:dyDescent="0.25">
      <c r="A148" s="100"/>
      <c r="B148" s="86"/>
      <c r="C148" s="266"/>
      <c r="D148" s="267"/>
      <c r="E148" s="107"/>
      <c r="F148" s="42"/>
    </row>
    <row r="149" spans="1:6" ht="28.5" x14ac:dyDescent="0.25">
      <c r="A149" s="100" t="s">
        <v>741</v>
      </c>
      <c r="B149" s="86" t="s">
        <v>742</v>
      </c>
      <c r="C149" s="256" t="s">
        <v>86</v>
      </c>
      <c r="D149" s="257">
        <v>1</v>
      </c>
      <c r="E149" s="107"/>
      <c r="F149" s="42">
        <f>D149*E149</f>
        <v>0</v>
      </c>
    </row>
    <row r="150" spans="1:6" x14ac:dyDescent="0.25">
      <c r="A150" s="100"/>
      <c r="B150" s="86"/>
      <c r="C150" s="256"/>
      <c r="D150" s="257"/>
      <c r="E150" s="107"/>
      <c r="F150" s="42"/>
    </row>
    <row r="151" spans="1:6" ht="28.5" x14ac:dyDescent="0.25">
      <c r="A151" s="100" t="s">
        <v>743</v>
      </c>
      <c r="B151" s="86" t="s">
        <v>744</v>
      </c>
      <c r="C151" s="256" t="s">
        <v>86</v>
      </c>
      <c r="D151" s="257">
        <v>1</v>
      </c>
      <c r="E151" s="107"/>
      <c r="F151" s="42">
        <f t="shared" ref="F151:F163" si="5">D151*E151</f>
        <v>0</v>
      </c>
    </row>
    <row r="152" spans="1:6" x14ac:dyDescent="0.25">
      <c r="A152" s="100"/>
      <c r="B152" s="86"/>
      <c r="C152" s="256"/>
      <c r="D152" s="257"/>
      <c r="E152" s="107"/>
      <c r="F152" s="42"/>
    </row>
    <row r="153" spans="1:6" ht="28.5" x14ac:dyDescent="0.25">
      <c r="A153" s="100" t="s">
        <v>745</v>
      </c>
      <c r="B153" s="86" t="s">
        <v>746</v>
      </c>
      <c r="C153" s="256" t="s">
        <v>86</v>
      </c>
      <c r="D153" s="257">
        <v>1</v>
      </c>
      <c r="E153" s="107"/>
      <c r="F153" s="42">
        <f t="shared" si="5"/>
        <v>0</v>
      </c>
    </row>
    <row r="154" spans="1:6" x14ac:dyDescent="0.25">
      <c r="A154" s="100"/>
      <c r="B154" s="86"/>
      <c r="C154" s="256"/>
      <c r="D154" s="257"/>
      <c r="E154" s="107"/>
      <c r="F154" s="42"/>
    </row>
    <row r="155" spans="1:6" ht="42.75" x14ac:dyDescent="0.25">
      <c r="A155" s="290" t="s">
        <v>747</v>
      </c>
      <c r="B155" s="291" t="s">
        <v>748</v>
      </c>
      <c r="C155" s="292" t="s">
        <v>86</v>
      </c>
      <c r="D155" s="293">
        <v>1</v>
      </c>
      <c r="E155" s="294"/>
      <c r="F155" s="42">
        <f t="shared" si="5"/>
        <v>0</v>
      </c>
    </row>
    <row r="156" spans="1:6" x14ac:dyDescent="0.25">
      <c r="A156" s="290"/>
      <c r="B156" s="291"/>
      <c r="C156" s="292"/>
      <c r="D156" s="293"/>
      <c r="E156" s="294"/>
      <c r="F156" s="42"/>
    </row>
    <row r="157" spans="1:6" x14ac:dyDescent="0.25">
      <c r="A157" s="100" t="s">
        <v>749</v>
      </c>
      <c r="B157" s="86" t="s">
        <v>750</v>
      </c>
      <c r="C157" s="256" t="s">
        <v>86</v>
      </c>
      <c r="D157" s="257">
        <v>1</v>
      </c>
      <c r="E157" s="107"/>
      <c r="F157" s="42">
        <f t="shared" si="5"/>
        <v>0</v>
      </c>
    </row>
    <row r="158" spans="1:6" x14ac:dyDescent="0.25">
      <c r="A158" s="100"/>
      <c r="B158" s="86"/>
      <c r="C158" s="256"/>
      <c r="D158" s="257"/>
      <c r="E158" s="107"/>
      <c r="F158" s="42"/>
    </row>
    <row r="159" spans="1:6" ht="28.5" x14ac:dyDescent="0.25">
      <c r="A159" s="295" t="s">
        <v>751</v>
      </c>
      <c r="B159" s="291" t="s">
        <v>752</v>
      </c>
      <c r="C159" s="292" t="s">
        <v>86</v>
      </c>
      <c r="D159" s="293">
        <v>1</v>
      </c>
      <c r="F159" s="42">
        <f t="shared" si="5"/>
        <v>0</v>
      </c>
    </row>
    <row r="160" spans="1:6" x14ac:dyDescent="0.25">
      <c r="A160" s="295"/>
      <c r="B160" s="291"/>
      <c r="C160" s="292"/>
      <c r="D160" s="293"/>
      <c r="F160" s="42"/>
    </row>
    <row r="161" spans="1:6" ht="28.5" x14ac:dyDescent="0.25">
      <c r="A161" s="100" t="s">
        <v>753</v>
      </c>
      <c r="B161" s="86" t="s">
        <v>754</v>
      </c>
      <c r="C161" s="256" t="s">
        <v>86</v>
      </c>
      <c r="D161" s="257">
        <v>1</v>
      </c>
      <c r="E161" s="107"/>
      <c r="F161" s="42">
        <f t="shared" si="5"/>
        <v>0</v>
      </c>
    </row>
    <row r="162" spans="1:6" x14ac:dyDescent="0.25">
      <c r="A162" s="100"/>
      <c r="B162" s="86"/>
      <c r="C162" s="256"/>
      <c r="D162" s="257"/>
      <c r="E162" s="107"/>
      <c r="F162" s="42"/>
    </row>
    <row r="163" spans="1:6" x14ac:dyDescent="0.25">
      <c r="A163" s="100" t="s">
        <v>755</v>
      </c>
      <c r="B163" s="86" t="s">
        <v>756</v>
      </c>
      <c r="C163" s="256" t="s">
        <v>86</v>
      </c>
      <c r="D163" s="257">
        <v>1</v>
      </c>
      <c r="E163" s="107"/>
      <c r="F163" s="42">
        <f t="shared" si="5"/>
        <v>0</v>
      </c>
    </row>
    <row r="164" spans="1:6" x14ac:dyDescent="0.25">
      <c r="A164" s="100"/>
      <c r="B164" s="86"/>
      <c r="C164" s="266"/>
      <c r="D164" s="267"/>
      <c r="E164" s="107"/>
      <c r="F164" s="42"/>
    </row>
    <row r="165" spans="1:6" ht="15.75" thickBot="1" x14ac:dyDescent="0.3">
      <c r="A165" s="120"/>
      <c r="B165" s="288"/>
      <c r="C165" s="121"/>
      <c r="D165" s="289"/>
      <c r="E165" s="289"/>
      <c r="F165" s="296"/>
    </row>
    <row r="166" spans="1:6" ht="15.75" thickTop="1" x14ac:dyDescent="0.25">
      <c r="A166" s="259"/>
      <c r="B166" s="260"/>
      <c r="C166" s="261"/>
      <c r="D166" s="262"/>
      <c r="E166" s="262"/>
      <c r="F166" s="260"/>
    </row>
    <row r="167" spans="1:6" x14ac:dyDescent="0.25">
      <c r="A167" s="117"/>
      <c r="B167" s="584" t="s">
        <v>757</v>
      </c>
      <c r="C167" s="584"/>
      <c r="D167" s="584"/>
      <c r="E167" s="585">
        <f>SUM(F149:F164)</f>
        <v>0</v>
      </c>
      <c r="F167" s="585"/>
    </row>
    <row r="168" spans="1:6" x14ac:dyDescent="0.25">
      <c r="A168" s="100"/>
      <c r="B168" s="86"/>
      <c r="C168" s="266"/>
      <c r="D168" s="271"/>
      <c r="E168" s="107"/>
      <c r="F168" s="42"/>
    </row>
    <row r="169" spans="1:6" x14ac:dyDescent="0.25">
      <c r="A169" s="38"/>
      <c r="B169" s="39"/>
      <c r="C169" s="40"/>
      <c r="D169" s="40"/>
    </row>
    <row r="170" spans="1:6" x14ac:dyDescent="0.25">
      <c r="A170" s="38" t="s">
        <v>758</v>
      </c>
      <c r="B170" s="59"/>
      <c r="C170" s="576" t="s">
        <v>636</v>
      </c>
      <c r="D170" s="576"/>
      <c r="E170" s="576"/>
      <c r="F170" s="576"/>
    </row>
    <row r="171" spans="1:6" x14ac:dyDescent="0.25">
      <c r="A171" s="38"/>
      <c r="B171" s="39"/>
      <c r="C171" s="576" t="s">
        <v>759</v>
      </c>
      <c r="D171" s="576"/>
      <c r="E171" s="576"/>
      <c r="F171" s="576"/>
    </row>
    <row r="176" spans="1:6" x14ac:dyDescent="0.25">
      <c r="C176" s="576" t="s">
        <v>47</v>
      </c>
      <c r="D176" s="576"/>
      <c r="E176" s="576"/>
      <c r="F176" s="576"/>
    </row>
    <row r="177" spans="3:6" x14ac:dyDescent="0.25">
      <c r="C177" s="576" t="s">
        <v>652</v>
      </c>
      <c r="D177" s="576"/>
      <c r="E177" s="576"/>
      <c r="F177" s="576"/>
    </row>
  </sheetData>
  <mergeCells count="30">
    <mergeCell ref="B11:C11"/>
    <mergeCell ref="B2:F2"/>
    <mergeCell ref="A3:F3"/>
    <mergeCell ref="B6:F6"/>
    <mergeCell ref="B9:F9"/>
    <mergeCell ref="B10:D10"/>
    <mergeCell ref="B39:D39"/>
    <mergeCell ref="B12:D12"/>
    <mergeCell ref="B13:C13"/>
    <mergeCell ref="B14:D14"/>
    <mergeCell ref="B15:C15"/>
    <mergeCell ref="B16:D16"/>
    <mergeCell ref="B17:C17"/>
    <mergeCell ref="B18:D18"/>
    <mergeCell ref="B23:C23"/>
    <mergeCell ref="C29:F29"/>
    <mergeCell ref="C30:F30"/>
    <mergeCell ref="B38:F38"/>
    <mergeCell ref="C177:F177"/>
    <mergeCell ref="B51:D51"/>
    <mergeCell ref="E51:F51"/>
    <mergeCell ref="B96:D96"/>
    <mergeCell ref="E96:F96"/>
    <mergeCell ref="B144:D144"/>
    <mergeCell ref="E144:F144"/>
    <mergeCell ref="B167:D167"/>
    <mergeCell ref="E167:F167"/>
    <mergeCell ref="C170:F170"/>
    <mergeCell ref="C171:F171"/>
    <mergeCell ref="C176:F17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31"/>
  <sheetViews>
    <sheetView workbookViewId="0">
      <selection activeCell="B22" sqref="B22"/>
    </sheetView>
  </sheetViews>
  <sheetFormatPr defaultRowHeight="15" x14ac:dyDescent="0.25"/>
  <cols>
    <col min="1" max="1" width="6.7109375" style="298" customWidth="1"/>
    <col min="2" max="2" width="52.85546875" style="298" customWidth="1"/>
    <col min="3" max="3" width="18.42578125" style="388" customWidth="1"/>
    <col min="4" max="4" width="8.85546875" style="298"/>
    <col min="5" max="5" width="10.42578125" bestFit="1" customWidth="1"/>
  </cols>
  <sheetData>
    <row r="1" spans="1:5" x14ac:dyDescent="0.25">
      <c r="A1" s="472"/>
      <c r="B1" s="473" t="s">
        <v>762</v>
      </c>
      <c r="C1" s="384"/>
    </row>
    <row r="2" spans="1:5" x14ac:dyDescent="0.25">
      <c r="A2" s="371"/>
      <c r="B2" s="474"/>
      <c r="C2" s="385"/>
    </row>
    <row r="3" spans="1:5" x14ac:dyDescent="0.25">
      <c r="A3" s="370"/>
      <c r="B3" s="372"/>
      <c r="C3" s="384"/>
    </row>
    <row r="4" spans="1:5" x14ac:dyDescent="0.25">
      <c r="A4" s="370" t="s">
        <v>763</v>
      </c>
      <c r="B4" s="370" t="s">
        <v>1096</v>
      </c>
      <c r="C4" s="384"/>
    </row>
    <row r="5" spans="1:5" x14ac:dyDescent="0.25">
      <c r="A5" s="370"/>
      <c r="B5" s="372"/>
      <c r="C5" s="384"/>
    </row>
    <row r="6" spans="1:5" x14ac:dyDescent="0.25">
      <c r="A6" s="373" t="s">
        <v>1097</v>
      </c>
      <c r="B6" s="475" t="s">
        <v>1098</v>
      </c>
      <c r="C6" s="393">
        <f>'kanal K1.0'!F131</f>
        <v>0</v>
      </c>
      <c r="D6" s="381"/>
      <c r="E6" s="393"/>
    </row>
    <row r="7" spans="1:5" x14ac:dyDescent="0.25">
      <c r="A7" s="374"/>
      <c r="B7" s="476"/>
      <c r="C7" s="386"/>
      <c r="D7" s="381"/>
    </row>
    <row r="8" spans="1:5" x14ac:dyDescent="0.25">
      <c r="A8" s="373" t="s">
        <v>1099</v>
      </c>
      <c r="B8" s="475" t="s">
        <v>1100</v>
      </c>
      <c r="C8" s="393">
        <f>'kanal K1.1+K1.2'!F118</f>
        <v>0</v>
      </c>
      <c r="D8" s="381"/>
    </row>
    <row r="9" spans="1:5" x14ac:dyDescent="0.25">
      <c r="A9" s="374"/>
      <c r="B9" s="476"/>
      <c r="C9" s="387"/>
      <c r="D9" s="381"/>
    </row>
    <row r="10" spans="1:5" x14ac:dyDescent="0.25">
      <c r="A10" s="373" t="s">
        <v>1101</v>
      </c>
      <c r="B10" s="475" t="s">
        <v>1102</v>
      </c>
      <c r="C10" s="393">
        <f>'kanal K2.0'!F127</f>
        <v>0</v>
      </c>
      <c r="D10" s="381"/>
    </row>
    <row r="11" spans="1:5" x14ac:dyDescent="0.25">
      <c r="A11" s="374"/>
      <c r="B11" s="476"/>
      <c r="C11" s="386"/>
      <c r="D11" s="381"/>
    </row>
    <row r="12" spans="1:5" x14ac:dyDescent="0.25">
      <c r="A12" s="373" t="s">
        <v>1103</v>
      </c>
      <c r="B12" s="475" t="s">
        <v>1104</v>
      </c>
      <c r="C12" s="393">
        <f>'kanal K2.1'!F118</f>
        <v>0</v>
      </c>
      <c r="D12" s="381"/>
    </row>
    <row r="13" spans="1:5" x14ac:dyDescent="0.25">
      <c r="A13" s="373"/>
      <c r="B13" s="491"/>
      <c r="C13" s="386"/>
      <c r="D13" s="381"/>
    </row>
    <row r="14" spans="1:5" x14ac:dyDescent="0.25">
      <c r="A14" s="373" t="s">
        <v>1105</v>
      </c>
      <c r="B14" s="475" t="s">
        <v>1106</v>
      </c>
      <c r="C14" s="393">
        <f>'kanal K2.2'!F123</f>
        <v>0</v>
      </c>
      <c r="D14" s="381"/>
    </row>
    <row r="15" spans="1:5" x14ac:dyDescent="0.25">
      <c r="A15" s="492"/>
      <c r="B15" s="493"/>
      <c r="C15" s="386"/>
      <c r="D15" s="381"/>
    </row>
    <row r="16" spans="1:5" x14ac:dyDescent="0.25">
      <c r="A16" s="373" t="s">
        <v>1107</v>
      </c>
      <c r="B16" s="475" t="s">
        <v>1108</v>
      </c>
      <c r="C16" s="393">
        <f>'kanal K2.3'!F103</f>
        <v>0</v>
      </c>
      <c r="D16" s="381"/>
    </row>
    <row r="17" spans="1:5" x14ac:dyDescent="0.25">
      <c r="A17" s="373"/>
      <c r="B17" s="475"/>
      <c r="C17" s="387"/>
      <c r="D17" s="381"/>
    </row>
    <row r="18" spans="1:5" x14ac:dyDescent="0.25">
      <c r="A18" s="370" t="s">
        <v>765</v>
      </c>
      <c r="B18" s="370" t="s">
        <v>10</v>
      </c>
      <c r="C18" s="384"/>
    </row>
    <row r="19" spans="1:5" x14ac:dyDescent="0.25">
      <c r="A19" s="370"/>
      <c r="B19" s="372"/>
      <c r="C19" s="384"/>
    </row>
    <row r="20" spans="1:5" x14ac:dyDescent="0.25">
      <c r="A20" s="373" t="s">
        <v>1109</v>
      </c>
      <c r="B20" s="475" t="s">
        <v>1110</v>
      </c>
      <c r="C20" s="393">
        <f>'kanal M1.0+M1.1'!F127</f>
        <v>0</v>
      </c>
      <c r="D20" s="381"/>
    </row>
    <row r="21" spans="1:5" x14ac:dyDescent="0.25">
      <c r="A21" s="373"/>
      <c r="B21" s="475"/>
      <c r="C21" s="387"/>
      <c r="D21" s="381"/>
    </row>
    <row r="22" spans="1:5" x14ac:dyDescent="0.25">
      <c r="A22" s="373" t="s">
        <v>1111</v>
      </c>
      <c r="B22" s="475" t="s">
        <v>1112</v>
      </c>
      <c r="C22" s="393">
        <f>'kanal M2.0+M2.1'!F122</f>
        <v>0</v>
      </c>
      <c r="D22" s="381"/>
    </row>
    <row r="23" spans="1:5" x14ac:dyDescent="0.25">
      <c r="A23" s="373"/>
      <c r="B23" s="475"/>
      <c r="C23" s="387"/>
      <c r="D23" s="381"/>
    </row>
    <row r="24" spans="1:5" x14ac:dyDescent="0.25">
      <c r="A24" s="373"/>
      <c r="B24" s="475"/>
      <c r="C24" s="387"/>
      <c r="D24" s="381"/>
    </row>
    <row r="25" spans="1:5" x14ac:dyDescent="0.25">
      <c r="A25" s="375" t="s">
        <v>767</v>
      </c>
      <c r="B25" s="377" t="s">
        <v>1265</v>
      </c>
      <c r="C25" s="394"/>
      <c r="E25" s="569"/>
    </row>
    <row r="26" spans="1:5" x14ac:dyDescent="0.25">
      <c r="A26" s="376"/>
      <c r="B26" s="377"/>
      <c r="C26" s="394"/>
      <c r="D26" s="382"/>
    </row>
    <row r="27" spans="1:5" x14ac:dyDescent="0.25">
      <c r="A27" s="378"/>
      <c r="B27" s="477" t="s">
        <v>771</v>
      </c>
      <c r="C27" s="395">
        <f>SUM(C6:C25)</f>
        <v>0</v>
      </c>
      <c r="D27" s="382"/>
    </row>
    <row r="28" spans="1:5" x14ac:dyDescent="0.25">
      <c r="A28" s="379"/>
      <c r="B28" s="377"/>
      <c r="C28" s="394"/>
      <c r="D28" s="382"/>
    </row>
    <row r="29" spans="1:5" x14ac:dyDescent="0.25">
      <c r="A29" s="378"/>
      <c r="B29" s="380" t="s">
        <v>772</v>
      </c>
      <c r="C29" s="395">
        <f>ROUND(SUM(C27*1.22)-C27,0)</f>
        <v>0</v>
      </c>
    </row>
    <row r="30" spans="1:5" x14ac:dyDescent="0.25">
      <c r="A30" s="376"/>
      <c r="B30" s="376"/>
      <c r="C30" s="396"/>
    </row>
    <row r="31" spans="1:5" x14ac:dyDescent="0.25">
      <c r="A31" s="378"/>
      <c r="B31" s="477" t="s">
        <v>771</v>
      </c>
      <c r="C31" s="395">
        <f>SUM(C27+C29)</f>
        <v>0</v>
      </c>
      <c r="D31" s="38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O368"/>
  <sheetViews>
    <sheetView topLeftCell="A52" workbookViewId="0">
      <selection activeCell="F131" sqref="F131"/>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369" customWidth="1"/>
    <col min="6" max="6" width="12.5703125" style="297" customWidth="1"/>
  </cols>
  <sheetData>
    <row r="2" spans="1:10" x14ac:dyDescent="0.25">
      <c r="A2" s="478" t="s">
        <v>1097</v>
      </c>
      <c r="B2" s="531" t="s">
        <v>1098</v>
      </c>
      <c r="C2" s="480"/>
      <c r="D2" s="389"/>
      <c r="E2" s="356"/>
      <c r="F2" s="305"/>
    </row>
    <row r="3" spans="1:10" x14ac:dyDescent="0.25">
      <c r="A3" s="306"/>
      <c r="B3" s="306"/>
      <c r="C3" s="306"/>
      <c r="D3" s="347"/>
      <c r="E3" s="357"/>
      <c r="F3" s="307"/>
    </row>
    <row r="4" spans="1:10" ht="25.5" x14ac:dyDescent="0.25">
      <c r="A4" s="308" t="s">
        <v>1058</v>
      </c>
      <c r="B4" s="460" t="s">
        <v>1059</v>
      </c>
      <c r="C4" s="460" t="s">
        <v>51</v>
      </c>
      <c r="D4" s="461" t="s">
        <v>52</v>
      </c>
      <c r="E4" s="358" t="s">
        <v>778</v>
      </c>
      <c r="F4" s="309" t="s">
        <v>779</v>
      </c>
    </row>
    <row r="5" spans="1:10" x14ac:dyDescent="0.25">
      <c r="A5" s="310"/>
      <c r="B5" s="336"/>
      <c r="C5" s="336"/>
      <c r="D5" s="390"/>
      <c r="E5" s="359"/>
      <c r="F5" s="311"/>
    </row>
    <row r="6" spans="1:10" x14ac:dyDescent="0.25">
      <c r="A6" s="308" t="s">
        <v>780</v>
      </c>
      <c r="B6" s="312" t="s">
        <v>642</v>
      </c>
      <c r="C6" s="312"/>
      <c r="D6" s="391"/>
      <c r="E6" s="358"/>
      <c r="F6" s="309"/>
    </row>
    <row r="7" spans="1:10" x14ac:dyDescent="0.25">
      <c r="A7" s="310"/>
      <c r="B7" s="306"/>
      <c r="C7" s="306"/>
      <c r="D7" s="464"/>
      <c r="E7" s="357"/>
      <c r="F7" s="313"/>
    </row>
    <row r="8" spans="1:10" ht="25.5" x14ac:dyDescent="0.25">
      <c r="A8" s="310" t="s">
        <v>781</v>
      </c>
      <c r="B8" s="306" t="s">
        <v>1060</v>
      </c>
      <c r="C8" s="337"/>
      <c r="D8" s="353"/>
      <c r="E8" s="360"/>
      <c r="F8" s="313"/>
      <c r="H8" s="549"/>
      <c r="I8" s="549"/>
      <c r="J8" s="549"/>
    </row>
    <row r="9" spans="1:10" x14ac:dyDescent="0.25">
      <c r="A9" s="316"/>
      <c r="B9" s="306" t="s">
        <v>1121</v>
      </c>
      <c r="C9" s="339" t="s">
        <v>779</v>
      </c>
      <c r="D9" s="422">
        <v>1</v>
      </c>
      <c r="E9" s="360"/>
      <c r="F9" s="313">
        <f>ROUND(SUM(F11:F17)/20,0)</f>
        <v>0</v>
      </c>
      <c r="H9" s="549"/>
      <c r="I9" s="550"/>
      <c r="J9" s="549"/>
    </row>
    <row r="10" spans="1:10" x14ac:dyDescent="0.25">
      <c r="A10" s="310"/>
      <c r="B10" s="306"/>
      <c r="C10" s="338"/>
      <c r="D10" s="352"/>
      <c r="E10" s="357"/>
      <c r="F10" s="307"/>
      <c r="H10" s="549"/>
      <c r="I10" s="549"/>
      <c r="J10" s="549"/>
    </row>
    <row r="11" spans="1:10" ht="25.5" x14ac:dyDescent="0.25">
      <c r="A11" s="310" t="s">
        <v>784</v>
      </c>
      <c r="B11" s="306" t="s">
        <v>1122</v>
      </c>
      <c r="C11" s="337" t="s">
        <v>786</v>
      </c>
      <c r="D11" s="313">
        <v>209.5</v>
      </c>
      <c r="E11" s="360"/>
      <c r="F11" s="313">
        <f>D11*E11</f>
        <v>0</v>
      </c>
    </row>
    <row r="12" spans="1:10" x14ac:dyDescent="0.25">
      <c r="A12" s="310"/>
      <c r="B12" s="306"/>
      <c r="C12" s="338"/>
      <c r="D12" s="307"/>
      <c r="E12" s="357"/>
      <c r="F12" s="307"/>
    </row>
    <row r="13" spans="1:10" x14ac:dyDescent="0.25">
      <c r="A13" s="310" t="s">
        <v>846</v>
      </c>
      <c r="B13" s="306" t="s">
        <v>1062</v>
      </c>
      <c r="C13" s="339" t="s">
        <v>69</v>
      </c>
      <c r="D13" s="313">
        <v>7</v>
      </c>
      <c r="E13" s="360"/>
      <c r="F13" s="313">
        <f>D13*E13</f>
        <v>0</v>
      </c>
    </row>
    <row r="14" spans="1:10" x14ac:dyDescent="0.25">
      <c r="A14" s="423"/>
      <c r="B14" s="315"/>
      <c r="C14" s="339"/>
      <c r="D14" s="307"/>
      <c r="E14" s="357"/>
      <c r="F14" s="307"/>
    </row>
    <row r="15" spans="1:10" ht="38.25" x14ac:dyDescent="0.25">
      <c r="A15" s="316" t="s">
        <v>848</v>
      </c>
      <c r="B15" s="306" t="s">
        <v>1063</v>
      </c>
      <c r="C15" s="339" t="s">
        <v>69</v>
      </c>
      <c r="D15" s="313">
        <v>7</v>
      </c>
      <c r="E15" s="360"/>
      <c r="F15" s="313">
        <f>D15*E15</f>
        <v>0</v>
      </c>
    </row>
    <row r="16" spans="1:10" x14ac:dyDescent="0.25">
      <c r="A16" s="316"/>
      <c r="B16" s="315"/>
      <c r="C16" s="339"/>
      <c r="D16" s="346"/>
      <c r="E16" s="360"/>
      <c r="F16" s="313"/>
    </row>
    <row r="17" spans="1:15" ht="38.25" x14ac:dyDescent="0.25">
      <c r="A17" s="317" t="s">
        <v>850</v>
      </c>
      <c r="B17" s="532" t="s">
        <v>1123</v>
      </c>
      <c r="C17" s="339" t="s">
        <v>798</v>
      </c>
      <c r="D17" s="313">
        <v>111</v>
      </c>
      <c r="E17" s="360"/>
      <c r="F17" s="313">
        <f>D17*E17</f>
        <v>0</v>
      </c>
    </row>
    <row r="18" spans="1:15" x14ac:dyDescent="0.25">
      <c r="A18" s="316"/>
      <c r="B18" s="314"/>
      <c r="C18" s="337"/>
      <c r="D18" s="346"/>
      <c r="E18" s="360"/>
      <c r="F18" s="313"/>
    </row>
    <row r="19" spans="1:15" ht="102" x14ac:dyDescent="0.25">
      <c r="A19" s="317" t="s">
        <v>852</v>
      </c>
      <c r="B19" s="355" t="s">
        <v>1124</v>
      </c>
      <c r="C19" s="338"/>
      <c r="D19" s="347"/>
      <c r="E19" s="357"/>
      <c r="F19" s="307"/>
      <c r="H19" s="549"/>
      <c r="I19" s="549"/>
      <c r="J19" s="549"/>
      <c r="K19" s="549"/>
      <c r="L19" s="549"/>
      <c r="M19" s="549"/>
      <c r="N19" s="549"/>
      <c r="O19" s="549"/>
    </row>
    <row r="20" spans="1:15" x14ac:dyDescent="0.25">
      <c r="A20" s="316"/>
      <c r="B20" s="306" t="s">
        <v>1125</v>
      </c>
      <c r="C20" s="339" t="s">
        <v>779</v>
      </c>
      <c r="D20" s="346"/>
      <c r="E20" s="360"/>
      <c r="F20" s="313">
        <f>ROUND(SUM(F9:F18)/5,0)</f>
        <v>0</v>
      </c>
      <c r="H20" s="549"/>
      <c r="I20" s="549"/>
      <c r="J20" s="549"/>
      <c r="K20" s="549"/>
      <c r="L20" s="549"/>
      <c r="M20" s="549"/>
      <c r="N20" s="549"/>
      <c r="O20" s="549"/>
    </row>
    <row r="21" spans="1:15" x14ac:dyDescent="0.25">
      <c r="A21" s="316"/>
      <c r="B21" s="315"/>
      <c r="C21" s="339"/>
      <c r="D21" s="347"/>
      <c r="E21" s="357"/>
      <c r="F21" s="307"/>
      <c r="H21" s="549"/>
      <c r="I21" s="549"/>
      <c r="J21" s="549"/>
      <c r="K21" s="549"/>
      <c r="L21" s="549"/>
      <c r="M21" s="549"/>
      <c r="N21" s="549"/>
      <c r="O21" s="549"/>
    </row>
    <row r="22" spans="1:15" x14ac:dyDescent="0.25">
      <c r="A22" s="318"/>
      <c r="B22" s="319" t="s">
        <v>666</v>
      </c>
      <c r="C22" s="340"/>
      <c r="D22" s="392"/>
      <c r="E22" s="361"/>
      <c r="F22" s="320">
        <f>+ROUND(SUM(F9:F20),0)</f>
        <v>0</v>
      </c>
      <c r="H22" s="549"/>
      <c r="I22" s="549"/>
      <c r="J22" s="549"/>
      <c r="K22" s="549"/>
      <c r="L22" s="549"/>
      <c r="M22" s="549"/>
      <c r="N22" s="549"/>
      <c r="O22" s="549"/>
    </row>
    <row r="23" spans="1:15" x14ac:dyDescent="0.25">
      <c r="A23" s="321"/>
      <c r="B23" s="322"/>
      <c r="C23" s="341"/>
      <c r="D23" s="347"/>
      <c r="E23" s="362"/>
      <c r="F23" s="323"/>
      <c r="H23" s="549"/>
      <c r="I23" s="549"/>
      <c r="J23" s="549"/>
      <c r="K23" s="549"/>
      <c r="L23" s="549"/>
      <c r="M23" s="549"/>
      <c r="N23" s="549"/>
      <c r="O23" s="549"/>
    </row>
    <row r="24" spans="1:15" x14ac:dyDescent="0.25">
      <c r="A24" s="308" t="s">
        <v>787</v>
      </c>
      <c r="B24" s="312" t="s">
        <v>1126</v>
      </c>
      <c r="C24" s="342"/>
      <c r="D24" s="349"/>
      <c r="E24" s="363"/>
      <c r="F24" s="324"/>
      <c r="H24" s="549"/>
      <c r="I24" s="549"/>
      <c r="J24" s="549"/>
      <c r="K24" s="549"/>
      <c r="L24" s="549"/>
      <c r="M24" s="549"/>
      <c r="N24" s="549"/>
      <c r="O24" s="549"/>
    </row>
    <row r="25" spans="1:15" x14ac:dyDescent="0.25">
      <c r="A25" s="310"/>
      <c r="B25" s="306"/>
      <c r="C25" s="338"/>
      <c r="D25" s="347"/>
      <c r="E25" s="357"/>
      <c r="F25" s="307"/>
      <c r="H25" s="549"/>
      <c r="I25" s="549"/>
      <c r="J25" s="549"/>
      <c r="K25" s="549"/>
      <c r="L25" s="549"/>
      <c r="M25" s="549"/>
      <c r="N25" s="549"/>
      <c r="O25" s="549"/>
    </row>
    <row r="26" spans="1:15" ht="25.5" x14ac:dyDescent="0.25">
      <c r="A26" s="317" t="s">
        <v>788</v>
      </c>
      <c r="B26" s="306" t="s">
        <v>1127</v>
      </c>
      <c r="C26" s="337" t="s">
        <v>793</v>
      </c>
      <c r="D26" s="313">
        <v>31.5</v>
      </c>
      <c r="E26" s="360"/>
      <c r="F26" s="313">
        <f>D26*E26</f>
        <v>0</v>
      </c>
      <c r="H26" s="549"/>
      <c r="I26" s="549"/>
      <c r="J26" s="549"/>
      <c r="K26" s="549"/>
      <c r="L26" s="549"/>
      <c r="M26" s="549"/>
      <c r="N26" s="549"/>
      <c r="O26" s="549"/>
    </row>
    <row r="27" spans="1:15" x14ac:dyDescent="0.25">
      <c r="A27" s="316"/>
      <c r="B27" s="315"/>
      <c r="C27" s="339"/>
      <c r="D27" s="346"/>
      <c r="E27" s="360"/>
      <c r="F27" s="313"/>
      <c r="H27" s="549"/>
      <c r="I27" s="549"/>
      <c r="J27" s="549"/>
      <c r="K27" s="549"/>
      <c r="L27" s="549"/>
      <c r="M27" s="549"/>
      <c r="N27" s="549"/>
      <c r="O27" s="549"/>
    </row>
    <row r="28" spans="1:15" ht="76.5" x14ac:dyDescent="0.25">
      <c r="A28" s="317" t="s">
        <v>791</v>
      </c>
      <c r="B28" s="306" t="s">
        <v>1128</v>
      </c>
      <c r="C28" s="337" t="s">
        <v>793</v>
      </c>
      <c r="D28" s="313">
        <v>58</v>
      </c>
      <c r="E28" s="360"/>
      <c r="F28" s="313">
        <f>D28*E28</f>
        <v>0</v>
      </c>
    </row>
    <row r="29" spans="1:15" x14ac:dyDescent="0.25">
      <c r="A29" s="316"/>
      <c r="B29" s="315"/>
      <c r="C29" s="339"/>
      <c r="D29" s="346"/>
      <c r="E29" s="360"/>
      <c r="F29" s="313"/>
    </row>
    <row r="30" spans="1:15" ht="114.75" x14ac:dyDescent="0.25">
      <c r="A30" s="325" t="s">
        <v>794</v>
      </c>
      <c r="B30" s="306" t="s">
        <v>1129</v>
      </c>
      <c r="C30" s="337" t="s">
        <v>793</v>
      </c>
      <c r="D30" s="422">
        <v>407</v>
      </c>
      <c r="E30" s="360"/>
      <c r="F30" s="313">
        <f>D30*E30</f>
        <v>0</v>
      </c>
    </row>
    <row r="31" spans="1:15" x14ac:dyDescent="0.25">
      <c r="A31" s="316"/>
      <c r="B31" s="315"/>
      <c r="C31" s="339"/>
      <c r="D31" s="353"/>
      <c r="E31" s="360"/>
      <c r="F31" s="313"/>
    </row>
    <row r="32" spans="1:15" ht="140.25" x14ac:dyDescent="0.25">
      <c r="A32" s="317" t="s">
        <v>796</v>
      </c>
      <c r="B32" s="306" t="s">
        <v>1130</v>
      </c>
      <c r="C32" s="337" t="s">
        <v>793</v>
      </c>
      <c r="D32" s="422">
        <v>300</v>
      </c>
      <c r="E32" s="360"/>
      <c r="F32" s="313">
        <f>D32*E32</f>
        <v>0</v>
      </c>
    </row>
    <row r="33" spans="1:6" x14ac:dyDescent="0.25">
      <c r="A33" s="316"/>
      <c r="B33" s="315"/>
      <c r="C33" s="339"/>
      <c r="D33" s="346"/>
      <c r="E33" s="360"/>
      <c r="F33" s="313"/>
    </row>
    <row r="34" spans="1:6" ht="25.5" x14ac:dyDescent="0.25">
      <c r="A34" s="325" t="s">
        <v>799</v>
      </c>
      <c r="B34" s="326" t="s">
        <v>797</v>
      </c>
      <c r="C34" s="337" t="s">
        <v>798</v>
      </c>
      <c r="D34" s="313">
        <v>3</v>
      </c>
      <c r="E34" s="360"/>
      <c r="F34" s="313">
        <f>D34*E34</f>
        <v>0</v>
      </c>
    </row>
    <row r="35" spans="1:6" x14ac:dyDescent="0.25">
      <c r="A35" s="316"/>
      <c r="B35" s="327"/>
      <c r="C35" s="343"/>
      <c r="D35" s="346"/>
      <c r="E35" s="364"/>
      <c r="F35" s="328"/>
    </row>
    <row r="36" spans="1:6" ht="51" x14ac:dyDescent="0.25">
      <c r="A36" s="331" t="s">
        <v>802</v>
      </c>
      <c r="B36" s="306" t="s">
        <v>1065</v>
      </c>
      <c r="C36" s="337" t="s">
        <v>801</v>
      </c>
      <c r="D36" s="313">
        <v>860</v>
      </c>
      <c r="E36" s="360"/>
      <c r="F36" s="313">
        <f>D36*E36</f>
        <v>0</v>
      </c>
    </row>
    <row r="37" spans="1:6" x14ac:dyDescent="0.25">
      <c r="A37" s="316"/>
      <c r="B37" s="329"/>
      <c r="C37" s="344"/>
      <c r="D37" s="346"/>
      <c r="E37" s="364"/>
      <c r="F37" s="328"/>
    </row>
    <row r="38" spans="1:6" ht="38.25" x14ac:dyDescent="0.25">
      <c r="A38" s="325" t="s">
        <v>804</v>
      </c>
      <c r="B38" s="326" t="s">
        <v>1066</v>
      </c>
      <c r="C38" s="337" t="s">
        <v>801</v>
      </c>
      <c r="D38" s="313">
        <v>179.5</v>
      </c>
      <c r="E38" s="360"/>
      <c r="F38" s="313">
        <f>D38*E38</f>
        <v>0</v>
      </c>
    </row>
    <row r="39" spans="1:6" x14ac:dyDescent="0.25">
      <c r="A39" s="316"/>
      <c r="B39" s="329"/>
      <c r="C39" s="344"/>
      <c r="D39" s="346"/>
      <c r="E39" s="365"/>
      <c r="F39" s="328"/>
    </row>
    <row r="40" spans="1:6" ht="76.5" x14ac:dyDescent="0.25">
      <c r="A40" s="325" t="s">
        <v>806</v>
      </c>
      <c r="B40" s="306" t="s">
        <v>1131</v>
      </c>
      <c r="C40" s="337" t="s">
        <v>793</v>
      </c>
      <c r="D40" s="422">
        <v>119.5</v>
      </c>
      <c r="E40" s="360"/>
      <c r="F40" s="313">
        <f>D40*E40</f>
        <v>0</v>
      </c>
    </row>
    <row r="41" spans="1:6" x14ac:dyDescent="0.25">
      <c r="A41" s="330"/>
      <c r="B41" s="314"/>
      <c r="C41" s="337"/>
      <c r="D41" s="422"/>
      <c r="E41" s="360"/>
      <c r="F41" s="313"/>
    </row>
    <row r="42" spans="1:6" ht="76.5" x14ac:dyDescent="0.25">
      <c r="A42" s="325" t="s">
        <v>808</v>
      </c>
      <c r="B42" s="306" t="s">
        <v>1132</v>
      </c>
      <c r="C42" s="337" t="s">
        <v>793</v>
      </c>
      <c r="D42" s="422">
        <v>562.5</v>
      </c>
      <c r="E42" s="360"/>
      <c r="F42" s="313">
        <f>D42*E42</f>
        <v>0</v>
      </c>
    </row>
    <row r="43" spans="1:6" x14ac:dyDescent="0.25">
      <c r="A43" s="330"/>
      <c r="B43" s="314"/>
      <c r="C43" s="337"/>
      <c r="D43" s="346"/>
      <c r="E43" s="360"/>
      <c r="F43" s="313"/>
    </row>
    <row r="44" spans="1:6" ht="51" x14ac:dyDescent="0.25">
      <c r="A44" s="317" t="s">
        <v>953</v>
      </c>
      <c r="B44" s="326" t="s">
        <v>1073</v>
      </c>
      <c r="C44" s="337" t="s">
        <v>793</v>
      </c>
      <c r="D44" s="422">
        <v>25</v>
      </c>
      <c r="E44" s="360"/>
      <c r="F44" s="313">
        <f>D44*E44</f>
        <v>0</v>
      </c>
    </row>
    <row r="45" spans="1:6" x14ac:dyDescent="0.25">
      <c r="A45" s="317"/>
      <c r="B45" s="314"/>
      <c r="C45" s="337"/>
      <c r="D45" s="348"/>
      <c r="E45" s="366"/>
      <c r="F45" s="313"/>
    </row>
    <row r="46" spans="1:6" ht="51" x14ac:dyDescent="0.25">
      <c r="A46" s="317" t="s">
        <v>954</v>
      </c>
      <c r="B46" s="326" t="s">
        <v>1074</v>
      </c>
      <c r="C46" s="337" t="s">
        <v>798</v>
      </c>
      <c r="D46" s="313">
        <v>36</v>
      </c>
      <c r="E46" s="360"/>
      <c r="F46" s="313">
        <f>D46*E46</f>
        <v>0</v>
      </c>
    </row>
    <row r="47" spans="1:6" x14ac:dyDescent="0.25">
      <c r="A47" s="317"/>
      <c r="B47" s="329"/>
      <c r="C47" s="344"/>
      <c r="D47" s="348"/>
      <c r="E47" s="365"/>
      <c r="F47" s="328"/>
    </row>
    <row r="48" spans="1:6" ht="51" x14ac:dyDescent="0.25">
      <c r="A48" s="317" t="s">
        <v>956</v>
      </c>
      <c r="B48" s="326" t="s">
        <v>1133</v>
      </c>
      <c r="C48" s="337" t="s">
        <v>801</v>
      </c>
      <c r="D48" s="313">
        <v>157</v>
      </c>
      <c r="E48" s="360"/>
      <c r="F48" s="313">
        <f>D48*E48</f>
        <v>0</v>
      </c>
    </row>
    <row r="49" spans="1:6" x14ac:dyDescent="0.25">
      <c r="A49" s="317"/>
      <c r="B49" s="329"/>
      <c r="C49" s="344"/>
      <c r="D49" s="348"/>
      <c r="E49" s="365"/>
      <c r="F49" s="328"/>
    </row>
    <row r="50" spans="1:6" x14ac:dyDescent="0.25">
      <c r="A50" s="317" t="s">
        <v>1075</v>
      </c>
      <c r="B50" s="306"/>
      <c r="C50" s="337"/>
      <c r="D50" s="346"/>
      <c r="E50" s="360"/>
      <c r="F50" s="313"/>
    </row>
    <row r="51" spans="1:6" ht="25.5" x14ac:dyDescent="0.25">
      <c r="A51" s="317"/>
      <c r="B51" s="533" t="s">
        <v>1134</v>
      </c>
      <c r="C51" s="337"/>
      <c r="D51" s="346"/>
      <c r="E51" s="534"/>
      <c r="F51" s="346"/>
    </row>
    <row r="52" spans="1:6" ht="15.75" x14ac:dyDescent="0.25">
      <c r="A52" s="330"/>
      <c r="B52" s="331" t="s">
        <v>1135</v>
      </c>
      <c r="C52" s="337" t="s">
        <v>786</v>
      </c>
      <c r="D52" s="313">
        <v>230</v>
      </c>
      <c r="E52" s="360"/>
      <c r="F52" s="313">
        <f>D52*E52</f>
        <v>0</v>
      </c>
    </row>
    <row r="53" spans="1:6" ht="15.75" x14ac:dyDescent="0.25">
      <c r="A53" s="317"/>
      <c r="B53" s="331" t="s">
        <v>1136</v>
      </c>
      <c r="C53" s="337" t="s">
        <v>801</v>
      </c>
      <c r="D53" s="313">
        <v>205</v>
      </c>
      <c r="E53" s="360"/>
      <c r="F53" s="313">
        <f>D53*E53</f>
        <v>0</v>
      </c>
    </row>
    <row r="54" spans="1:6" x14ac:dyDescent="0.25">
      <c r="A54" s="316"/>
      <c r="B54" s="314"/>
      <c r="C54" s="337"/>
      <c r="D54" s="348"/>
      <c r="E54" s="366"/>
      <c r="F54" s="313"/>
    </row>
    <row r="55" spans="1:6" ht="89.25" x14ac:dyDescent="0.25">
      <c r="A55" s="317" t="s">
        <v>1137</v>
      </c>
      <c r="B55" s="306" t="s">
        <v>1138</v>
      </c>
      <c r="C55" s="337" t="s">
        <v>793</v>
      </c>
      <c r="D55" s="422">
        <v>32</v>
      </c>
      <c r="E55" s="360"/>
      <c r="F55" s="313">
        <f>D55*E55</f>
        <v>0</v>
      </c>
    </row>
    <row r="56" spans="1:6" x14ac:dyDescent="0.25">
      <c r="A56" s="317"/>
      <c r="B56" s="315"/>
      <c r="C56" s="339"/>
      <c r="D56" s="353"/>
      <c r="E56" s="360"/>
      <c r="F56" s="313"/>
    </row>
    <row r="57" spans="1:6" ht="51" x14ac:dyDescent="0.25">
      <c r="A57" s="317" t="s">
        <v>1139</v>
      </c>
      <c r="B57" s="306" t="s">
        <v>1140</v>
      </c>
      <c r="C57" s="337" t="s">
        <v>793</v>
      </c>
      <c r="D57" s="422">
        <v>30</v>
      </c>
      <c r="E57" s="360"/>
      <c r="F57" s="313">
        <f>D57*E57</f>
        <v>0</v>
      </c>
    </row>
    <row r="58" spans="1:6" x14ac:dyDescent="0.25">
      <c r="A58" s="317"/>
      <c r="B58" s="322"/>
      <c r="C58" s="341"/>
      <c r="D58" s="346"/>
      <c r="E58" s="362"/>
      <c r="F58" s="323"/>
    </row>
    <row r="59" spans="1:6" ht="38.25" x14ac:dyDescent="0.25">
      <c r="A59" s="317" t="s">
        <v>1141</v>
      </c>
      <c r="B59" s="355" t="s">
        <v>1142</v>
      </c>
      <c r="C59" s="337" t="s">
        <v>801</v>
      </c>
      <c r="D59" s="313">
        <v>157</v>
      </c>
      <c r="E59" s="360"/>
      <c r="F59" s="313">
        <f>D59*E59</f>
        <v>0</v>
      </c>
    </row>
    <row r="60" spans="1:6" ht="25.5" x14ac:dyDescent="0.25">
      <c r="A60" s="317"/>
      <c r="B60" s="533" t="s">
        <v>1134</v>
      </c>
      <c r="C60" s="337"/>
      <c r="D60" s="346"/>
      <c r="E60" s="534"/>
      <c r="F60" s="346"/>
    </row>
    <row r="61" spans="1:6" x14ac:dyDescent="0.25">
      <c r="A61" s="317"/>
      <c r="B61" s="322"/>
      <c r="C61" s="341"/>
      <c r="D61" s="346"/>
      <c r="E61" s="362"/>
      <c r="F61" s="323"/>
    </row>
    <row r="62" spans="1:6" ht="51" x14ac:dyDescent="0.25">
      <c r="A62" s="317" t="s">
        <v>1143</v>
      </c>
      <c r="B62" s="306" t="s">
        <v>1144</v>
      </c>
      <c r="C62" s="338"/>
      <c r="D62" s="346"/>
      <c r="E62" s="357"/>
      <c r="F62" s="307"/>
    </row>
    <row r="63" spans="1:6" ht="25.5" x14ac:dyDescent="0.25">
      <c r="A63" s="317"/>
      <c r="B63" s="533" t="s">
        <v>1134</v>
      </c>
      <c r="C63" s="337"/>
      <c r="D63" s="346"/>
      <c r="E63" s="534"/>
      <c r="F63" s="346"/>
    </row>
    <row r="64" spans="1:6" ht="26.25" x14ac:dyDescent="0.25">
      <c r="A64" s="317"/>
      <c r="B64" s="535" t="s">
        <v>1145</v>
      </c>
      <c r="C64" s="337" t="s">
        <v>801</v>
      </c>
      <c r="D64" s="313">
        <v>362</v>
      </c>
      <c r="E64" s="360"/>
      <c r="F64" s="313">
        <f>D64*E64</f>
        <v>0</v>
      </c>
    </row>
    <row r="65" spans="1:6" ht="25.5" x14ac:dyDescent="0.25">
      <c r="A65" s="325"/>
      <c r="B65" s="331" t="s">
        <v>1146</v>
      </c>
      <c r="C65" s="337" t="s">
        <v>801</v>
      </c>
      <c r="D65" s="313">
        <v>362</v>
      </c>
      <c r="E65" s="360"/>
      <c r="F65" s="313">
        <f>D65*E65</f>
        <v>0</v>
      </c>
    </row>
    <row r="66" spans="1:6" x14ac:dyDescent="0.25">
      <c r="A66" s="317"/>
      <c r="B66" s="331"/>
      <c r="C66" s="337"/>
      <c r="D66" s="346"/>
      <c r="E66" s="360"/>
      <c r="F66" s="313"/>
    </row>
    <row r="67" spans="1:6" ht="63.75" x14ac:dyDescent="0.25">
      <c r="A67" s="325" t="s">
        <v>1147</v>
      </c>
      <c r="B67" s="355" t="s">
        <v>1148</v>
      </c>
      <c r="C67" s="337" t="s">
        <v>801</v>
      </c>
      <c r="D67" s="313">
        <v>205</v>
      </c>
      <c r="E67" s="360"/>
      <c r="F67" s="313">
        <f>D67*E67</f>
        <v>0</v>
      </c>
    </row>
    <row r="68" spans="1:6" x14ac:dyDescent="0.25">
      <c r="A68" s="317"/>
      <c r="B68" s="331"/>
      <c r="C68" s="337"/>
      <c r="D68" s="346"/>
      <c r="E68" s="360"/>
      <c r="F68" s="313"/>
    </row>
    <row r="69" spans="1:6" ht="63.75" x14ac:dyDescent="0.25">
      <c r="A69" s="325" t="s">
        <v>1149</v>
      </c>
      <c r="B69" s="355" t="s">
        <v>1150</v>
      </c>
      <c r="C69" s="338"/>
      <c r="D69" s="347"/>
      <c r="E69" s="357"/>
      <c r="F69" s="307"/>
    </row>
    <row r="70" spans="1:6" x14ac:dyDescent="0.25">
      <c r="A70" s="316"/>
      <c r="B70" s="306" t="s">
        <v>1151</v>
      </c>
      <c r="C70" s="339" t="s">
        <v>779</v>
      </c>
      <c r="D70" s="346"/>
      <c r="E70" s="360"/>
      <c r="F70" s="313">
        <f>ROUND(SUM(F26:F68)/10,0)</f>
        <v>0</v>
      </c>
    </row>
    <row r="71" spans="1:6" x14ac:dyDescent="0.25">
      <c r="A71" s="332"/>
      <c r="B71" s="306"/>
      <c r="C71" s="338"/>
      <c r="D71" s="481"/>
      <c r="E71" s="357"/>
      <c r="F71" s="307"/>
    </row>
    <row r="72" spans="1:6" x14ac:dyDescent="0.25">
      <c r="A72" s="333"/>
      <c r="B72" s="319" t="s">
        <v>958</v>
      </c>
      <c r="C72" s="340"/>
      <c r="D72" s="392"/>
      <c r="E72" s="361"/>
      <c r="F72" s="320">
        <f>+ROUND(SUM(F26:F71),0)</f>
        <v>0</v>
      </c>
    </row>
    <row r="73" spans="1:6" x14ac:dyDescent="0.25">
      <c r="A73" s="334"/>
      <c r="B73" s="322"/>
      <c r="C73" s="341"/>
      <c r="D73" s="481"/>
      <c r="E73" s="362"/>
      <c r="F73" s="323"/>
    </row>
    <row r="74" spans="1:6" x14ac:dyDescent="0.25">
      <c r="A74" s="424"/>
      <c r="B74" s="322"/>
      <c r="C74" s="341"/>
      <c r="D74" s="347"/>
      <c r="E74" s="362"/>
      <c r="F74" s="323"/>
    </row>
    <row r="75" spans="1:6" x14ac:dyDescent="0.25">
      <c r="A75" s="308" t="s">
        <v>811</v>
      </c>
      <c r="B75" s="312" t="s">
        <v>995</v>
      </c>
      <c r="C75" s="342"/>
      <c r="D75" s="349"/>
      <c r="E75" s="363"/>
      <c r="F75" s="324"/>
    </row>
    <row r="76" spans="1:6" x14ac:dyDescent="0.25">
      <c r="A76" s="316"/>
      <c r="B76" s="306"/>
      <c r="C76" s="338"/>
      <c r="D76" s="347"/>
      <c r="E76" s="357"/>
      <c r="F76" s="307"/>
    </row>
    <row r="77" spans="1:6" ht="89.25" x14ac:dyDescent="0.25">
      <c r="A77" s="332" t="s">
        <v>813</v>
      </c>
      <c r="B77" s="335" t="s">
        <v>1077</v>
      </c>
      <c r="C77" s="337" t="s">
        <v>793</v>
      </c>
      <c r="D77" s="422">
        <v>40.5</v>
      </c>
      <c r="E77" s="360"/>
      <c r="F77" s="313">
        <f>D77*E77</f>
        <v>0</v>
      </c>
    </row>
    <row r="78" spans="1:6" x14ac:dyDescent="0.25">
      <c r="A78" s="332"/>
      <c r="B78" s="315"/>
      <c r="C78" s="339"/>
      <c r="D78" s="451"/>
      <c r="E78" s="359"/>
      <c r="F78" s="307"/>
    </row>
    <row r="79" spans="1:6" ht="89.25" x14ac:dyDescent="0.25">
      <c r="A79" s="325" t="s">
        <v>815</v>
      </c>
      <c r="B79" s="335" t="s">
        <v>1152</v>
      </c>
      <c r="C79" s="425"/>
      <c r="D79" s="352"/>
      <c r="E79" s="398"/>
      <c r="F79" s="307"/>
    </row>
    <row r="80" spans="1:6" x14ac:dyDescent="0.25">
      <c r="A80" s="325"/>
      <c r="B80" s="335" t="s">
        <v>1153</v>
      </c>
      <c r="C80" s="425"/>
      <c r="D80" s="352"/>
      <c r="E80" s="398"/>
      <c r="F80" s="307"/>
    </row>
    <row r="81" spans="1:6" ht="15.75" x14ac:dyDescent="0.25">
      <c r="A81" s="330"/>
      <c r="B81" s="331" t="s">
        <v>1079</v>
      </c>
      <c r="C81" s="337" t="s">
        <v>786</v>
      </c>
      <c r="D81" s="422">
        <v>209.5</v>
      </c>
      <c r="E81" s="397"/>
      <c r="F81" s="313">
        <f>D81*E81</f>
        <v>0</v>
      </c>
    </row>
    <row r="82" spans="1:6" x14ac:dyDescent="0.25">
      <c r="A82" s="330"/>
      <c r="B82" s="314"/>
      <c r="C82" s="337"/>
      <c r="D82" s="353"/>
      <c r="E82" s="397"/>
      <c r="F82" s="313"/>
    </row>
    <row r="83" spans="1:6" ht="127.5" x14ac:dyDescent="0.25">
      <c r="A83" s="325" t="s">
        <v>817</v>
      </c>
      <c r="B83" s="355" t="s">
        <v>1154</v>
      </c>
      <c r="C83" s="338"/>
      <c r="D83" s="352"/>
      <c r="E83" s="399"/>
      <c r="F83" s="323"/>
    </row>
    <row r="84" spans="1:6" x14ac:dyDescent="0.25">
      <c r="A84" s="325"/>
      <c r="B84" s="306"/>
      <c r="C84" s="338"/>
      <c r="D84" s="347"/>
      <c r="E84" s="399"/>
      <c r="F84" s="323"/>
    </row>
    <row r="85" spans="1:6" x14ac:dyDescent="0.25">
      <c r="A85" s="424"/>
      <c r="B85" s="331" t="s">
        <v>1155</v>
      </c>
      <c r="C85" s="339" t="s">
        <v>69</v>
      </c>
      <c r="D85" s="313">
        <v>2</v>
      </c>
      <c r="E85" s="397"/>
      <c r="F85" s="313">
        <f>D85*E85</f>
        <v>0</v>
      </c>
    </row>
    <row r="86" spans="1:6" x14ac:dyDescent="0.25">
      <c r="A86" s="424"/>
      <c r="B86" s="331" t="s">
        <v>1156</v>
      </c>
      <c r="C86" s="339" t="s">
        <v>69</v>
      </c>
      <c r="D86" s="313">
        <v>4</v>
      </c>
      <c r="E86" s="397"/>
      <c r="F86" s="313">
        <f>D86*E86</f>
        <v>0</v>
      </c>
    </row>
    <row r="87" spans="1:6" x14ac:dyDescent="0.25">
      <c r="A87" s="424"/>
      <c r="B87" s="315"/>
      <c r="C87" s="339"/>
      <c r="D87" s="346"/>
      <c r="E87" s="426"/>
      <c r="F87" s="313"/>
    </row>
    <row r="88" spans="1:6" ht="127.5" x14ac:dyDescent="0.25">
      <c r="A88" s="325" t="s">
        <v>819</v>
      </c>
      <c r="B88" s="355" t="s">
        <v>1157</v>
      </c>
      <c r="C88" s="338"/>
      <c r="D88" s="352"/>
      <c r="E88" s="399"/>
      <c r="F88" s="323"/>
    </row>
    <row r="89" spans="1:6" x14ac:dyDescent="0.25">
      <c r="A89" s="325"/>
      <c r="B89" s="306"/>
      <c r="C89" s="338"/>
      <c r="D89" s="347"/>
      <c r="E89" s="399"/>
      <c r="F89" s="323"/>
    </row>
    <row r="90" spans="1:6" ht="25.5" x14ac:dyDescent="0.25">
      <c r="A90" s="424"/>
      <c r="B90" s="331" t="s">
        <v>1158</v>
      </c>
      <c r="C90" s="339" t="s">
        <v>69</v>
      </c>
      <c r="D90" s="313">
        <v>1</v>
      </c>
      <c r="E90" s="397"/>
      <c r="F90" s="313">
        <f>D90*E90</f>
        <v>0</v>
      </c>
    </row>
    <row r="91" spans="1:6" ht="25.5" x14ac:dyDescent="0.25">
      <c r="A91" s="424"/>
      <c r="B91" s="331" t="s">
        <v>1159</v>
      </c>
      <c r="C91" s="339" t="s">
        <v>69</v>
      </c>
      <c r="D91" s="313">
        <v>1</v>
      </c>
      <c r="E91" s="397"/>
      <c r="F91" s="313">
        <f>D91*E91</f>
        <v>0</v>
      </c>
    </row>
    <row r="92" spans="1:6" ht="25.5" x14ac:dyDescent="0.25">
      <c r="A92" s="424"/>
      <c r="B92" s="331" t="s">
        <v>1160</v>
      </c>
      <c r="C92" s="339" t="s">
        <v>69</v>
      </c>
      <c r="D92" s="313">
        <v>1</v>
      </c>
      <c r="E92" s="397"/>
      <c r="F92" s="313">
        <f>D92*E92</f>
        <v>0</v>
      </c>
    </row>
    <row r="93" spans="1:6" x14ac:dyDescent="0.25">
      <c r="A93" s="424"/>
      <c r="B93" s="315"/>
      <c r="C93" s="339"/>
      <c r="D93" s="346"/>
      <c r="E93" s="426"/>
      <c r="F93" s="313"/>
    </row>
    <row r="94" spans="1:6" ht="76.5" x14ac:dyDescent="0.25">
      <c r="A94" s="317" t="s">
        <v>824</v>
      </c>
      <c r="B94" s="326" t="s">
        <v>1161</v>
      </c>
      <c r="C94" s="337" t="s">
        <v>786</v>
      </c>
      <c r="D94" s="422">
        <v>17.5</v>
      </c>
      <c r="E94" s="397"/>
      <c r="F94" s="313">
        <f>D94*E94</f>
        <v>0</v>
      </c>
    </row>
    <row r="95" spans="1:6" x14ac:dyDescent="0.25">
      <c r="A95" s="317"/>
      <c r="B95" s="427" t="s">
        <v>1162</v>
      </c>
      <c r="C95" s="337"/>
      <c r="D95" s="422"/>
      <c r="E95" s="397"/>
      <c r="F95" s="313"/>
    </row>
    <row r="96" spans="1:6" ht="76.5" x14ac:dyDescent="0.25">
      <c r="A96" s="317"/>
      <c r="B96" s="427" t="s">
        <v>1163</v>
      </c>
      <c r="C96" s="339" t="s">
        <v>69</v>
      </c>
      <c r="D96" s="422">
        <v>2</v>
      </c>
      <c r="E96" s="397"/>
      <c r="F96" s="313">
        <f>D96*E96</f>
        <v>0</v>
      </c>
    </row>
    <row r="97" spans="1:6" ht="38.25" x14ac:dyDescent="0.25">
      <c r="A97" s="316"/>
      <c r="B97" s="427" t="s">
        <v>1164</v>
      </c>
      <c r="C97" s="339" t="s">
        <v>69</v>
      </c>
      <c r="D97" s="422">
        <v>5</v>
      </c>
      <c r="E97" s="397"/>
      <c r="F97" s="313">
        <f>D97*E97</f>
        <v>0</v>
      </c>
    </row>
    <row r="98" spans="1:6" x14ac:dyDescent="0.25">
      <c r="A98" s="424"/>
      <c r="B98" s="331"/>
      <c r="C98" s="337"/>
      <c r="D98" s="346"/>
      <c r="E98" s="397"/>
      <c r="F98" s="313"/>
    </row>
    <row r="99" spans="1:6" ht="63.75" x14ac:dyDescent="0.25">
      <c r="A99" s="325" t="s">
        <v>826</v>
      </c>
      <c r="B99" s="306" t="s">
        <v>1165</v>
      </c>
      <c r="C99" s="338"/>
      <c r="D99" s="347"/>
      <c r="E99" s="398"/>
      <c r="F99" s="307"/>
    </row>
    <row r="100" spans="1:6" x14ac:dyDescent="0.25">
      <c r="A100" s="316"/>
      <c r="B100" s="306" t="s">
        <v>1166</v>
      </c>
      <c r="C100" s="339" t="s">
        <v>779</v>
      </c>
      <c r="D100" s="346"/>
      <c r="E100" s="397"/>
      <c r="F100" s="313">
        <f>ROUND(SUM(F77:F98)/10,0)</f>
        <v>0</v>
      </c>
    </row>
    <row r="101" spans="1:6" x14ac:dyDescent="0.25">
      <c r="A101" s="316"/>
      <c r="B101" s="306"/>
      <c r="C101" s="338"/>
      <c r="D101" s="481"/>
      <c r="E101" s="398"/>
      <c r="F101" s="307"/>
    </row>
    <row r="102" spans="1:6" x14ac:dyDescent="0.25">
      <c r="A102" s="333"/>
      <c r="B102" s="319" t="s">
        <v>841</v>
      </c>
      <c r="C102" s="340"/>
      <c r="D102" s="392"/>
      <c r="E102" s="400"/>
      <c r="F102" s="320">
        <f>+ROUND(SUM(F77:F100),0)</f>
        <v>0</v>
      </c>
    </row>
    <row r="103" spans="1:6" x14ac:dyDescent="0.25">
      <c r="A103" s="316"/>
      <c r="B103" s="306"/>
      <c r="C103" s="338"/>
      <c r="D103" s="481"/>
      <c r="E103" s="398"/>
      <c r="F103" s="307"/>
    </row>
    <row r="104" spans="1:6" x14ac:dyDescent="0.25">
      <c r="A104" s="308" t="s">
        <v>1036</v>
      </c>
      <c r="B104" s="312" t="s">
        <v>1083</v>
      </c>
      <c r="C104" s="342"/>
      <c r="D104" s="349"/>
      <c r="E104" s="428"/>
      <c r="F104" s="324"/>
    </row>
    <row r="105" spans="1:6" x14ac:dyDescent="0.25">
      <c r="A105" s="310"/>
      <c r="B105" s="306"/>
      <c r="C105" s="338"/>
      <c r="D105" s="347"/>
      <c r="E105" s="398"/>
      <c r="F105" s="307"/>
    </row>
    <row r="106" spans="1:6" ht="15.75" x14ac:dyDescent="0.25">
      <c r="A106" s="317" t="s">
        <v>1038</v>
      </c>
      <c r="B106" s="306" t="s">
        <v>1084</v>
      </c>
      <c r="C106" s="337" t="s">
        <v>801</v>
      </c>
      <c r="D106" s="313">
        <v>362</v>
      </c>
      <c r="E106" s="397"/>
      <c r="F106" s="313">
        <f>D106*E106</f>
        <v>0</v>
      </c>
    </row>
    <row r="107" spans="1:6" x14ac:dyDescent="0.25">
      <c r="A107" s="316"/>
      <c r="B107" s="315"/>
      <c r="C107" s="339"/>
      <c r="D107" s="347"/>
      <c r="E107" s="398"/>
      <c r="F107" s="307"/>
    </row>
    <row r="108" spans="1:6" ht="25.5" x14ac:dyDescent="0.25">
      <c r="A108" s="317" t="s">
        <v>1040</v>
      </c>
      <c r="B108" s="306" t="s">
        <v>1167</v>
      </c>
      <c r="C108" s="337" t="s">
        <v>786</v>
      </c>
      <c r="D108" s="313">
        <v>209.5</v>
      </c>
      <c r="E108" s="397"/>
      <c r="F108" s="313">
        <f>D108*E108</f>
        <v>0</v>
      </c>
    </row>
    <row r="109" spans="1:6" x14ac:dyDescent="0.25">
      <c r="A109" s="316"/>
      <c r="B109" s="315"/>
      <c r="C109" s="339"/>
      <c r="D109" s="307"/>
      <c r="E109" s="398"/>
      <c r="F109" s="307"/>
    </row>
    <row r="110" spans="1:6" ht="25.5" x14ac:dyDescent="0.25">
      <c r="A110" s="317" t="s">
        <v>1086</v>
      </c>
      <c r="B110" s="306" t="s">
        <v>1087</v>
      </c>
      <c r="C110" s="337" t="s">
        <v>786</v>
      </c>
      <c r="D110" s="313">
        <v>209.5</v>
      </c>
      <c r="E110" s="397"/>
      <c r="F110" s="313">
        <f>D110*E110</f>
        <v>0</v>
      </c>
    </row>
    <row r="111" spans="1:6" x14ac:dyDescent="0.25">
      <c r="A111" s="424"/>
      <c r="B111" s="327"/>
      <c r="C111" s="343"/>
      <c r="D111" s="307"/>
      <c r="E111" s="399"/>
      <c r="F111" s="323"/>
    </row>
    <row r="112" spans="1:6" ht="25.5" x14ac:dyDescent="0.25">
      <c r="A112" s="317" t="s">
        <v>1088</v>
      </c>
      <c r="B112" s="306" t="s">
        <v>1089</v>
      </c>
      <c r="C112" s="338"/>
      <c r="D112" s="307"/>
      <c r="E112" s="398"/>
      <c r="F112" s="307"/>
    </row>
    <row r="113" spans="1:6" x14ac:dyDescent="0.25">
      <c r="A113" s="317"/>
      <c r="B113" s="306"/>
      <c r="C113" s="338"/>
      <c r="D113" s="307"/>
      <c r="E113" s="398"/>
      <c r="F113" s="307"/>
    </row>
    <row r="114" spans="1:6" ht="15.75" x14ac:dyDescent="0.25">
      <c r="A114" s="317"/>
      <c r="B114" s="331" t="s">
        <v>1090</v>
      </c>
      <c r="C114" s="337" t="s">
        <v>786</v>
      </c>
      <c r="D114" s="313">
        <v>209.5</v>
      </c>
      <c r="E114" s="397"/>
      <c r="F114" s="313">
        <f>D114*E114</f>
        <v>0</v>
      </c>
    </row>
    <row r="115" spans="1:6" ht="15.75" x14ac:dyDescent="0.25">
      <c r="A115" s="317"/>
      <c r="B115" s="331" t="s">
        <v>1168</v>
      </c>
      <c r="C115" s="337" t="s">
        <v>786</v>
      </c>
      <c r="D115" s="422">
        <v>17.5</v>
      </c>
      <c r="E115" s="397"/>
      <c r="F115" s="313">
        <f>D115*E115</f>
        <v>0</v>
      </c>
    </row>
    <row r="116" spans="1:6" x14ac:dyDescent="0.25">
      <c r="A116" s="316"/>
      <c r="B116" s="315"/>
      <c r="C116" s="339"/>
      <c r="D116" s="347"/>
      <c r="E116" s="398"/>
      <c r="F116" s="307"/>
    </row>
    <row r="117" spans="1:6" ht="25.5" x14ac:dyDescent="0.25">
      <c r="A117" s="317" t="s">
        <v>1091</v>
      </c>
      <c r="B117" s="306" t="s">
        <v>1169</v>
      </c>
      <c r="C117" s="338"/>
      <c r="D117" s="347"/>
      <c r="E117" s="398"/>
      <c r="F117" s="307"/>
    </row>
    <row r="118" spans="1:6" x14ac:dyDescent="0.25">
      <c r="A118" s="317"/>
      <c r="B118" s="314"/>
      <c r="C118" s="337"/>
      <c r="D118" s="347"/>
      <c r="E118" s="398"/>
      <c r="F118" s="307"/>
    </row>
    <row r="119" spans="1:6" x14ac:dyDescent="0.25">
      <c r="A119" s="317"/>
      <c r="B119" s="429" t="s">
        <v>1170</v>
      </c>
      <c r="C119" s="536"/>
      <c r="D119" s="347"/>
      <c r="E119" s="398"/>
      <c r="F119" s="307"/>
    </row>
    <row r="120" spans="1:6" x14ac:dyDescent="0.25">
      <c r="A120" s="317"/>
      <c r="B120" s="331" t="s">
        <v>1171</v>
      </c>
      <c r="C120" s="339" t="s">
        <v>69</v>
      </c>
      <c r="D120" s="313">
        <v>9</v>
      </c>
      <c r="E120" s="397"/>
      <c r="F120" s="313">
        <f>D120*E120</f>
        <v>0</v>
      </c>
    </row>
    <row r="121" spans="1:6" x14ac:dyDescent="0.25">
      <c r="A121" s="317"/>
      <c r="B121" s="331" t="s">
        <v>1172</v>
      </c>
      <c r="C121" s="536"/>
      <c r="D121" s="347"/>
      <c r="E121" s="398"/>
      <c r="F121" s="307"/>
    </row>
    <row r="122" spans="1:6" x14ac:dyDescent="0.25">
      <c r="A122" s="317"/>
      <c r="B122" s="331" t="s">
        <v>1173</v>
      </c>
      <c r="C122" s="339" t="s">
        <v>69</v>
      </c>
      <c r="D122" s="313">
        <v>5</v>
      </c>
      <c r="E122" s="397"/>
      <c r="F122" s="313">
        <f>D122*E122</f>
        <v>0</v>
      </c>
    </row>
    <row r="123" spans="1:6" x14ac:dyDescent="0.25">
      <c r="A123" s="317"/>
      <c r="B123" s="314"/>
      <c r="C123" s="337"/>
      <c r="D123" s="346"/>
      <c r="E123" s="397"/>
      <c r="F123" s="313"/>
    </row>
    <row r="124" spans="1:6" x14ac:dyDescent="0.25">
      <c r="A124" s="325" t="s">
        <v>1174</v>
      </c>
      <c r="B124" s="306" t="s">
        <v>1092</v>
      </c>
      <c r="C124" s="338"/>
      <c r="D124" s="347"/>
      <c r="E124" s="398"/>
      <c r="F124" s="307"/>
    </row>
    <row r="125" spans="1:6" x14ac:dyDescent="0.25">
      <c r="A125" s="316"/>
      <c r="B125" s="306" t="s">
        <v>1175</v>
      </c>
      <c r="C125" s="315" t="s">
        <v>779</v>
      </c>
      <c r="D125" s="347"/>
      <c r="E125" s="398"/>
      <c r="F125" s="313">
        <f>ROUND(SUM(F106:F123)/10,0)</f>
        <v>0</v>
      </c>
    </row>
    <row r="126" spans="1:6" x14ac:dyDescent="0.25">
      <c r="A126" s="316"/>
      <c r="B126" s="315"/>
      <c r="C126" s="339"/>
      <c r="D126" s="347"/>
      <c r="E126" s="398"/>
      <c r="F126" s="307"/>
    </row>
    <row r="127" spans="1:6" x14ac:dyDescent="0.25">
      <c r="A127" s="333"/>
      <c r="B127" s="319" t="s">
        <v>1094</v>
      </c>
      <c r="C127" s="340"/>
      <c r="D127" s="392"/>
      <c r="E127" s="400"/>
      <c r="F127" s="320">
        <f>+ROUND(SUM(F106:F126),0)</f>
        <v>0</v>
      </c>
    </row>
    <row r="128" spans="1:6" x14ac:dyDescent="0.25">
      <c r="A128" s="302"/>
      <c r="B128" s="302"/>
      <c r="C128" s="345"/>
      <c r="D128" s="350"/>
      <c r="E128" s="401"/>
      <c r="F128" s="303"/>
    </row>
    <row r="129" spans="1:6" x14ac:dyDescent="0.25">
      <c r="A129" s="302"/>
      <c r="B129" s="302"/>
      <c r="C129" s="345"/>
      <c r="D129" s="351"/>
      <c r="E129" s="430"/>
      <c r="F129" s="431"/>
    </row>
    <row r="130" spans="1:6" ht="15.75" thickBot="1" x14ac:dyDescent="0.3">
      <c r="A130" s="551"/>
      <c r="B130" s="551"/>
      <c r="C130" s="552"/>
      <c r="D130" s="553"/>
      <c r="E130" s="554"/>
      <c r="F130" s="555"/>
    </row>
    <row r="131" spans="1:6" ht="15.75" thickTop="1" x14ac:dyDescent="0.25">
      <c r="A131" s="302"/>
      <c r="B131" s="556" t="s">
        <v>1257</v>
      </c>
      <c r="C131" s="557"/>
      <c r="D131" s="558"/>
      <c r="E131" s="559"/>
      <c r="F131" s="560">
        <f>SUM(F127,F102,F72,F22)</f>
        <v>0</v>
      </c>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367"/>
      <c r="F145" s="304"/>
    </row>
    <row r="146" spans="1:6" x14ac:dyDescent="0.25">
      <c r="A146" s="302"/>
      <c r="B146" s="302"/>
      <c r="C146" s="345"/>
      <c r="D146" s="351"/>
      <c r="E146" s="367"/>
      <c r="F146" s="304"/>
    </row>
    <row r="147" spans="1:6" x14ac:dyDescent="0.25">
      <c r="A147" s="302"/>
      <c r="B147" s="302"/>
      <c r="C147" s="345"/>
      <c r="D147" s="351"/>
      <c r="E147" s="367"/>
      <c r="F147" s="304"/>
    </row>
    <row r="148" spans="1:6" x14ac:dyDescent="0.25">
      <c r="A148" s="302"/>
      <c r="B148" s="302"/>
      <c r="C148" s="345"/>
      <c r="D148" s="351"/>
      <c r="E148" s="367"/>
      <c r="F148" s="304"/>
    </row>
    <row r="149" spans="1:6" x14ac:dyDescent="0.25">
      <c r="A149" s="302"/>
      <c r="B149" s="302"/>
      <c r="C149" s="345"/>
      <c r="D149" s="351"/>
      <c r="E149" s="367"/>
      <c r="F149" s="304"/>
    </row>
    <row r="150" spans="1:6" x14ac:dyDescent="0.25">
      <c r="A150" s="302"/>
      <c r="B150" s="302"/>
      <c r="C150" s="345"/>
      <c r="D150" s="351"/>
      <c r="E150" s="367"/>
      <c r="F150" s="304"/>
    </row>
    <row r="151" spans="1:6" x14ac:dyDescent="0.25">
      <c r="A151" s="302"/>
      <c r="B151" s="302"/>
      <c r="C151" s="345"/>
      <c r="D151" s="351"/>
      <c r="E151" s="367"/>
      <c r="F151" s="304"/>
    </row>
    <row r="152" spans="1:6" x14ac:dyDescent="0.25">
      <c r="A152" s="302"/>
      <c r="B152" s="302"/>
      <c r="C152" s="345"/>
      <c r="D152" s="351"/>
      <c r="E152" s="367"/>
      <c r="F152" s="304"/>
    </row>
    <row r="153" spans="1:6" x14ac:dyDescent="0.25">
      <c r="A153" s="302"/>
      <c r="B153" s="302"/>
      <c r="C153" s="345"/>
      <c r="D153" s="351"/>
      <c r="E153" s="367"/>
      <c r="F153" s="304"/>
    </row>
    <row r="154" spans="1:6" x14ac:dyDescent="0.25">
      <c r="A154" s="302"/>
      <c r="B154" s="302"/>
      <c r="C154" s="345"/>
      <c r="D154" s="351"/>
      <c r="E154" s="367"/>
      <c r="F154" s="304"/>
    </row>
    <row r="155" spans="1:6" x14ac:dyDescent="0.25">
      <c r="A155" s="302"/>
      <c r="B155" s="302"/>
      <c r="C155" s="345"/>
      <c r="D155" s="351"/>
      <c r="E155" s="367"/>
      <c r="F155" s="304"/>
    </row>
    <row r="156" spans="1:6" x14ac:dyDescent="0.25">
      <c r="A156" s="302"/>
      <c r="B156" s="302"/>
      <c r="C156" s="345"/>
      <c r="D156" s="351"/>
      <c r="E156" s="367"/>
      <c r="F156" s="304"/>
    </row>
    <row r="157" spans="1:6" x14ac:dyDescent="0.25">
      <c r="A157" s="302"/>
      <c r="B157" s="302"/>
      <c r="C157" s="345"/>
      <c r="D157" s="351"/>
      <c r="E157" s="367"/>
      <c r="F157" s="304"/>
    </row>
    <row r="158" spans="1:6" x14ac:dyDescent="0.25">
      <c r="A158" s="302"/>
      <c r="B158" s="302"/>
      <c r="C158" s="345"/>
      <c r="D158" s="351"/>
      <c r="E158" s="367"/>
      <c r="F158" s="304"/>
    </row>
    <row r="159" spans="1:6" x14ac:dyDescent="0.25">
      <c r="A159" s="302"/>
      <c r="B159" s="302"/>
      <c r="C159" s="345"/>
      <c r="D159" s="351"/>
      <c r="E159" s="367"/>
      <c r="F159" s="304"/>
    </row>
    <row r="160" spans="1:6" x14ac:dyDescent="0.25">
      <c r="A160" s="302"/>
      <c r="B160" s="302"/>
      <c r="C160" s="345"/>
      <c r="D160" s="351"/>
      <c r="E160" s="367"/>
      <c r="F160" s="304"/>
    </row>
    <row r="161" spans="1:6" x14ac:dyDescent="0.25">
      <c r="A161" s="302"/>
      <c r="B161" s="302"/>
      <c r="C161" s="345"/>
      <c r="D161" s="351"/>
      <c r="E161" s="367"/>
      <c r="F161" s="304"/>
    </row>
    <row r="162" spans="1:6" x14ac:dyDescent="0.25">
      <c r="A162" s="302"/>
      <c r="B162" s="302"/>
      <c r="C162" s="345"/>
      <c r="D162" s="351"/>
      <c r="E162" s="367"/>
      <c r="F162" s="304"/>
    </row>
    <row r="163" spans="1:6" x14ac:dyDescent="0.25">
      <c r="A163" s="302"/>
      <c r="B163" s="302"/>
      <c r="C163" s="345"/>
      <c r="D163" s="351"/>
      <c r="E163" s="367"/>
      <c r="F163" s="304"/>
    </row>
    <row r="164" spans="1:6" x14ac:dyDescent="0.25">
      <c r="A164" s="302"/>
      <c r="B164" s="302"/>
      <c r="C164" s="345"/>
      <c r="D164" s="351"/>
      <c r="E164" s="367"/>
      <c r="F164" s="304"/>
    </row>
    <row r="165" spans="1:6" x14ac:dyDescent="0.25">
      <c r="A165" s="302"/>
      <c r="B165" s="302"/>
      <c r="C165" s="345"/>
      <c r="D165" s="351"/>
      <c r="E165" s="367"/>
      <c r="F165" s="304"/>
    </row>
    <row r="166" spans="1:6" x14ac:dyDescent="0.25">
      <c r="A166" s="302"/>
      <c r="B166" s="302"/>
      <c r="C166" s="345"/>
      <c r="D166" s="351"/>
      <c r="E166" s="367"/>
      <c r="F166" s="304"/>
    </row>
    <row r="167" spans="1:6" x14ac:dyDescent="0.25">
      <c r="A167" s="302"/>
      <c r="B167" s="302"/>
      <c r="C167" s="345"/>
      <c r="D167" s="351"/>
      <c r="E167" s="367"/>
      <c r="F167" s="304"/>
    </row>
    <row r="168" spans="1:6" x14ac:dyDescent="0.25">
      <c r="A168" s="302"/>
      <c r="B168" s="302"/>
      <c r="C168" s="345"/>
      <c r="D168" s="351"/>
      <c r="E168" s="367"/>
      <c r="F168" s="304"/>
    </row>
    <row r="169" spans="1:6" x14ac:dyDescent="0.25">
      <c r="A169" s="302"/>
      <c r="B169" s="302"/>
      <c r="C169" s="345"/>
      <c r="D169" s="351"/>
      <c r="E169" s="367"/>
      <c r="F169" s="304"/>
    </row>
    <row r="170" spans="1:6" x14ac:dyDescent="0.25">
      <c r="A170" s="302"/>
      <c r="B170" s="302"/>
      <c r="C170" s="345"/>
      <c r="D170" s="351"/>
      <c r="E170" s="367"/>
      <c r="F170" s="304"/>
    </row>
    <row r="171" spans="1:6" x14ac:dyDescent="0.25">
      <c r="A171" s="302"/>
      <c r="B171" s="302"/>
      <c r="C171" s="345"/>
      <c r="D171" s="351"/>
      <c r="E171" s="367"/>
      <c r="F171" s="304"/>
    </row>
    <row r="172" spans="1:6" x14ac:dyDescent="0.25">
      <c r="A172" s="302"/>
      <c r="B172" s="302"/>
      <c r="C172" s="345"/>
      <c r="D172" s="351"/>
      <c r="E172" s="367"/>
      <c r="F172" s="304"/>
    </row>
    <row r="173" spans="1:6" x14ac:dyDescent="0.25">
      <c r="A173" s="302"/>
      <c r="B173" s="302"/>
      <c r="C173" s="345"/>
      <c r="D173" s="351"/>
      <c r="E173" s="367"/>
      <c r="F173" s="304"/>
    </row>
    <row r="174" spans="1:6" x14ac:dyDescent="0.25">
      <c r="A174" s="302"/>
      <c r="B174" s="302"/>
      <c r="C174" s="345"/>
      <c r="D174" s="351"/>
      <c r="E174" s="367"/>
      <c r="F174" s="304"/>
    </row>
    <row r="175" spans="1:6" x14ac:dyDescent="0.25">
      <c r="A175" s="302"/>
      <c r="B175" s="302"/>
      <c r="C175" s="345"/>
      <c r="D175" s="351"/>
      <c r="E175" s="367"/>
      <c r="F175" s="304"/>
    </row>
    <row r="176" spans="1:6" x14ac:dyDescent="0.25">
      <c r="A176" s="302"/>
      <c r="B176" s="302"/>
      <c r="C176" s="345"/>
      <c r="D176" s="351"/>
      <c r="E176" s="367"/>
      <c r="F176" s="304"/>
    </row>
    <row r="177" spans="1:6" x14ac:dyDescent="0.25">
      <c r="A177" s="302"/>
      <c r="B177" s="302"/>
      <c r="C177" s="345"/>
      <c r="D177" s="351"/>
      <c r="E177" s="367"/>
      <c r="F177" s="304"/>
    </row>
    <row r="178" spans="1:6" x14ac:dyDescent="0.25">
      <c r="A178" s="302"/>
      <c r="B178" s="302"/>
      <c r="C178" s="345"/>
      <c r="D178" s="351"/>
      <c r="E178" s="367"/>
      <c r="F178" s="304"/>
    </row>
    <row r="179" spans="1:6" x14ac:dyDescent="0.25">
      <c r="A179" s="302"/>
      <c r="B179" s="302"/>
      <c r="C179" s="345"/>
      <c r="D179" s="351"/>
      <c r="E179" s="367"/>
      <c r="F179" s="304"/>
    </row>
    <row r="180" spans="1:6" x14ac:dyDescent="0.25">
      <c r="A180" s="302"/>
      <c r="B180" s="302"/>
      <c r="C180" s="345"/>
      <c r="D180" s="351"/>
      <c r="E180" s="367"/>
      <c r="F180" s="304"/>
    </row>
    <row r="181" spans="1:6" x14ac:dyDescent="0.25">
      <c r="A181" s="302"/>
      <c r="B181" s="302"/>
      <c r="C181" s="345"/>
      <c r="D181" s="351"/>
      <c r="E181" s="367"/>
      <c r="F181" s="304"/>
    </row>
    <row r="182" spans="1:6" x14ac:dyDescent="0.25">
      <c r="A182" s="302"/>
      <c r="B182" s="302"/>
      <c r="C182" s="345"/>
      <c r="D182" s="351"/>
      <c r="E182" s="367"/>
      <c r="F182" s="304"/>
    </row>
    <row r="183" spans="1:6" x14ac:dyDescent="0.25">
      <c r="A183" s="302"/>
      <c r="B183" s="302"/>
      <c r="C183" s="345"/>
      <c r="D183" s="351"/>
      <c r="E183" s="367"/>
      <c r="F183" s="304"/>
    </row>
    <row r="184" spans="1:6" x14ac:dyDescent="0.25">
      <c r="A184" s="302"/>
      <c r="B184" s="302"/>
      <c r="C184" s="345"/>
      <c r="D184" s="351"/>
      <c r="E184" s="367"/>
      <c r="F184" s="304"/>
    </row>
    <row r="185" spans="1:6" x14ac:dyDescent="0.25">
      <c r="A185" s="302"/>
      <c r="B185" s="302"/>
      <c r="C185" s="345"/>
      <c r="D185" s="351"/>
      <c r="E185" s="367"/>
      <c r="F185" s="304"/>
    </row>
    <row r="186" spans="1:6" x14ac:dyDescent="0.25">
      <c r="A186" s="302"/>
      <c r="B186" s="302"/>
      <c r="C186" s="345"/>
      <c r="D186" s="351"/>
      <c r="E186" s="367"/>
      <c r="F186" s="304"/>
    </row>
    <row r="187" spans="1:6" x14ac:dyDescent="0.25">
      <c r="A187" s="302"/>
      <c r="B187" s="302"/>
      <c r="C187" s="345"/>
      <c r="D187" s="351"/>
      <c r="E187" s="367"/>
      <c r="F187" s="304"/>
    </row>
    <row r="188" spans="1:6" x14ac:dyDescent="0.25">
      <c r="A188" s="302"/>
      <c r="B188" s="302"/>
      <c r="C188" s="345"/>
      <c r="D188" s="351"/>
      <c r="E188" s="367"/>
      <c r="F188" s="304"/>
    </row>
    <row r="189" spans="1:6" x14ac:dyDescent="0.25">
      <c r="A189" s="302"/>
      <c r="B189" s="302"/>
      <c r="C189" s="345"/>
      <c r="D189" s="351"/>
      <c r="E189" s="367"/>
      <c r="F189" s="304"/>
    </row>
    <row r="190" spans="1:6" x14ac:dyDescent="0.25">
      <c r="A190" s="302"/>
      <c r="B190" s="302"/>
      <c r="C190" s="345"/>
      <c r="D190" s="351"/>
      <c r="E190" s="367"/>
      <c r="F190" s="304"/>
    </row>
    <row r="191" spans="1:6" x14ac:dyDescent="0.25">
      <c r="A191" s="302"/>
      <c r="B191" s="302"/>
      <c r="C191" s="345"/>
      <c r="D191" s="351"/>
      <c r="E191" s="367"/>
      <c r="F191" s="304"/>
    </row>
    <row r="192" spans="1:6" x14ac:dyDescent="0.25">
      <c r="A192" s="302"/>
      <c r="B192" s="302"/>
      <c r="C192" s="345"/>
      <c r="D192" s="351"/>
      <c r="E192" s="367"/>
      <c r="F192" s="304"/>
    </row>
    <row r="193" spans="1:6" x14ac:dyDescent="0.25">
      <c r="A193" s="302"/>
      <c r="B193" s="302"/>
      <c r="C193" s="345"/>
      <c r="D193" s="351"/>
      <c r="E193" s="367"/>
      <c r="F193" s="304"/>
    </row>
    <row r="194" spans="1:6" x14ac:dyDescent="0.25">
      <c r="A194" s="302"/>
      <c r="B194" s="302"/>
      <c r="C194" s="345"/>
      <c r="D194" s="351"/>
      <c r="E194" s="367"/>
      <c r="F194" s="304"/>
    </row>
    <row r="195" spans="1:6" x14ac:dyDescent="0.25">
      <c r="A195" s="302"/>
      <c r="B195" s="302"/>
      <c r="C195" s="345"/>
      <c r="D195" s="351"/>
      <c r="E195" s="367"/>
      <c r="F195" s="304"/>
    </row>
    <row r="196" spans="1:6" x14ac:dyDescent="0.25">
      <c r="A196" s="302"/>
      <c r="B196" s="302"/>
      <c r="C196" s="345"/>
      <c r="D196" s="351"/>
      <c r="E196" s="367"/>
      <c r="F196" s="304"/>
    </row>
    <row r="197" spans="1:6" x14ac:dyDescent="0.25">
      <c r="A197" s="302"/>
      <c r="B197" s="302"/>
      <c r="C197" s="345"/>
      <c r="D197" s="351"/>
      <c r="E197" s="367"/>
      <c r="F197" s="304"/>
    </row>
    <row r="198" spans="1:6" x14ac:dyDescent="0.25">
      <c r="A198" s="302"/>
      <c r="B198" s="302"/>
      <c r="C198" s="345"/>
      <c r="D198" s="351"/>
      <c r="E198" s="367"/>
      <c r="F198" s="304"/>
    </row>
    <row r="199" spans="1:6" x14ac:dyDescent="0.25">
      <c r="A199" s="302"/>
      <c r="B199" s="302"/>
      <c r="C199" s="345"/>
      <c r="D199" s="351"/>
      <c r="E199" s="367"/>
      <c r="F199" s="304"/>
    </row>
    <row r="200" spans="1:6" x14ac:dyDescent="0.25">
      <c r="A200" s="302"/>
      <c r="B200" s="302"/>
      <c r="C200" s="345"/>
      <c r="D200" s="351"/>
      <c r="E200" s="367"/>
      <c r="F200" s="304"/>
    </row>
    <row r="201" spans="1:6" x14ac:dyDescent="0.25">
      <c r="A201" s="302"/>
      <c r="B201" s="302"/>
      <c r="C201" s="345"/>
      <c r="D201" s="351"/>
      <c r="E201" s="367"/>
      <c r="F201" s="304"/>
    </row>
    <row r="202" spans="1:6" x14ac:dyDescent="0.25">
      <c r="A202" s="302"/>
      <c r="B202" s="302"/>
      <c r="C202" s="345"/>
      <c r="D202" s="351"/>
      <c r="E202" s="367"/>
      <c r="F202" s="304"/>
    </row>
    <row r="203" spans="1:6" x14ac:dyDescent="0.25">
      <c r="A203" s="302"/>
      <c r="B203" s="302"/>
      <c r="C203" s="345"/>
      <c r="D203" s="351"/>
      <c r="E203" s="367"/>
      <c r="F203" s="304"/>
    </row>
    <row r="204" spans="1:6" x14ac:dyDescent="0.25">
      <c r="A204" s="302"/>
      <c r="B204" s="302"/>
      <c r="C204" s="345"/>
      <c r="D204" s="351"/>
      <c r="E204" s="367"/>
      <c r="F204" s="304"/>
    </row>
    <row r="205" spans="1:6" x14ac:dyDescent="0.25">
      <c r="A205" s="302"/>
      <c r="B205" s="302"/>
      <c r="C205" s="345"/>
      <c r="D205" s="351"/>
      <c r="E205" s="367"/>
      <c r="F205" s="304"/>
    </row>
    <row r="206" spans="1:6" x14ac:dyDescent="0.25">
      <c r="A206" s="302"/>
      <c r="B206" s="302"/>
      <c r="C206" s="345"/>
      <c r="D206" s="351"/>
      <c r="E206" s="367"/>
      <c r="F206" s="304"/>
    </row>
    <row r="207" spans="1:6" x14ac:dyDescent="0.25">
      <c r="A207" s="302"/>
      <c r="B207" s="302"/>
      <c r="C207" s="345"/>
      <c r="D207" s="351"/>
      <c r="E207" s="367"/>
      <c r="F207" s="304"/>
    </row>
    <row r="208" spans="1:6" x14ac:dyDescent="0.25">
      <c r="A208" s="302"/>
      <c r="B208" s="302"/>
      <c r="C208" s="345"/>
      <c r="D208" s="351"/>
      <c r="E208" s="367"/>
      <c r="F208" s="304"/>
    </row>
    <row r="209" spans="1:6" x14ac:dyDescent="0.25">
      <c r="A209" s="302"/>
      <c r="B209" s="302"/>
      <c r="C209" s="345"/>
      <c r="D209" s="351"/>
      <c r="E209" s="367"/>
      <c r="F209" s="304"/>
    </row>
    <row r="210" spans="1:6" x14ac:dyDescent="0.25">
      <c r="A210" s="302"/>
      <c r="B210" s="302"/>
      <c r="C210" s="345"/>
      <c r="D210" s="351"/>
      <c r="E210" s="367"/>
      <c r="F210" s="304"/>
    </row>
    <row r="211" spans="1:6" x14ac:dyDescent="0.25">
      <c r="A211" s="302"/>
      <c r="B211" s="302"/>
      <c r="C211" s="345"/>
      <c r="D211" s="351"/>
      <c r="E211" s="367"/>
      <c r="F211" s="304"/>
    </row>
    <row r="212" spans="1:6" x14ac:dyDescent="0.25">
      <c r="A212" s="302"/>
      <c r="B212" s="302"/>
      <c r="C212" s="345"/>
      <c r="D212" s="351"/>
      <c r="E212" s="367"/>
      <c r="F212" s="304"/>
    </row>
    <row r="213" spans="1:6" x14ac:dyDescent="0.25">
      <c r="A213" s="302"/>
      <c r="B213" s="302"/>
      <c r="C213" s="345"/>
      <c r="D213" s="351"/>
      <c r="E213" s="367"/>
      <c r="F213" s="304"/>
    </row>
    <row r="214" spans="1:6" x14ac:dyDescent="0.25">
      <c r="A214" s="302"/>
      <c r="B214" s="302"/>
      <c r="C214" s="345"/>
      <c r="D214" s="351"/>
      <c r="E214" s="367"/>
      <c r="F214" s="304"/>
    </row>
    <row r="215" spans="1:6" x14ac:dyDescent="0.25">
      <c r="A215" s="302"/>
      <c r="B215" s="302"/>
      <c r="C215" s="345"/>
      <c r="D215" s="351"/>
      <c r="E215" s="367"/>
      <c r="F215" s="304"/>
    </row>
    <row r="216" spans="1:6" x14ac:dyDescent="0.25">
      <c r="A216" s="302"/>
      <c r="B216" s="302"/>
      <c r="C216" s="345"/>
      <c r="D216" s="351"/>
      <c r="E216" s="367"/>
      <c r="F216" s="304"/>
    </row>
    <row r="217" spans="1:6" x14ac:dyDescent="0.25">
      <c r="A217" s="302"/>
      <c r="B217" s="302"/>
      <c r="C217" s="345"/>
      <c r="D217" s="351"/>
      <c r="E217" s="367"/>
      <c r="F217" s="304"/>
    </row>
    <row r="218" spans="1:6" x14ac:dyDescent="0.25">
      <c r="A218" s="302"/>
      <c r="B218" s="302"/>
      <c r="C218" s="345"/>
      <c r="D218" s="351"/>
      <c r="E218" s="367"/>
      <c r="F218" s="304"/>
    </row>
    <row r="219" spans="1:6" x14ac:dyDescent="0.25">
      <c r="A219" s="302"/>
      <c r="B219" s="302"/>
      <c r="C219" s="345"/>
      <c r="D219" s="351"/>
      <c r="E219" s="367"/>
      <c r="F219" s="304"/>
    </row>
    <row r="220" spans="1:6" x14ac:dyDescent="0.25">
      <c r="A220" s="302"/>
      <c r="B220" s="302"/>
      <c r="C220" s="345"/>
      <c r="D220" s="351"/>
      <c r="E220" s="367"/>
      <c r="F220" s="304"/>
    </row>
    <row r="221" spans="1:6" x14ac:dyDescent="0.25">
      <c r="A221" s="302"/>
      <c r="B221" s="302"/>
      <c r="C221" s="345"/>
      <c r="D221" s="351"/>
      <c r="E221" s="367"/>
      <c r="F221" s="304"/>
    </row>
    <row r="222" spans="1:6" x14ac:dyDescent="0.25">
      <c r="A222" s="302"/>
      <c r="B222" s="302"/>
      <c r="C222" s="345"/>
      <c r="D222" s="351"/>
      <c r="E222" s="367"/>
      <c r="F222" s="304"/>
    </row>
    <row r="223" spans="1:6" x14ac:dyDescent="0.25">
      <c r="A223" s="302"/>
      <c r="B223" s="302"/>
      <c r="C223" s="345"/>
      <c r="D223" s="351"/>
      <c r="E223" s="367"/>
      <c r="F223" s="304"/>
    </row>
    <row r="224" spans="1:6" x14ac:dyDescent="0.25">
      <c r="A224" s="302"/>
      <c r="B224" s="302"/>
      <c r="C224" s="345"/>
      <c r="D224" s="351"/>
      <c r="E224" s="367"/>
      <c r="F224" s="304"/>
    </row>
    <row r="225" spans="1:6" x14ac:dyDescent="0.25">
      <c r="A225" s="302"/>
      <c r="B225" s="302"/>
      <c r="C225" s="345"/>
      <c r="D225" s="351"/>
      <c r="E225" s="367"/>
      <c r="F225" s="304"/>
    </row>
    <row r="226" spans="1:6" x14ac:dyDescent="0.25">
      <c r="A226" s="302"/>
      <c r="B226" s="302"/>
      <c r="C226" s="345"/>
      <c r="D226" s="351"/>
      <c r="E226" s="367"/>
      <c r="F226" s="304"/>
    </row>
    <row r="227" spans="1:6" x14ac:dyDescent="0.25">
      <c r="A227" s="302"/>
      <c r="B227" s="302"/>
      <c r="C227" s="345"/>
      <c r="D227" s="351"/>
      <c r="E227" s="367"/>
      <c r="F227" s="304"/>
    </row>
    <row r="228" spans="1:6" x14ac:dyDescent="0.25">
      <c r="A228" s="302"/>
      <c r="B228" s="302"/>
      <c r="C228" s="345"/>
      <c r="D228" s="351"/>
      <c r="E228" s="367"/>
      <c r="F228" s="304"/>
    </row>
    <row r="229" spans="1:6" x14ac:dyDescent="0.25">
      <c r="A229" s="302"/>
      <c r="B229" s="302"/>
      <c r="C229" s="345"/>
      <c r="D229" s="351"/>
      <c r="E229" s="367"/>
      <c r="F229" s="304"/>
    </row>
    <row r="230" spans="1:6" x14ac:dyDescent="0.25">
      <c r="A230" s="302"/>
      <c r="B230" s="302"/>
      <c r="C230" s="345"/>
      <c r="D230" s="351"/>
      <c r="E230" s="367"/>
      <c r="F230" s="304"/>
    </row>
    <row r="231" spans="1:6" x14ac:dyDescent="0.25">
      <c r="A231" s="302"/>
      <c r="B231" s="302"/>
      <c r="C231" s="345"/>
      <c r="D231" s="351"/>
      <c r="E231" s="367"/>
      <c r="F231" s="304"/>
    </row>
    <row r="232" spans="1:6" x14ac:dyDescent="0.25">
      <c r="A232" s="302"/>
      <c r="B232" s="302"/>
      <c r="C232" s="345"/>
      <c r="D232" s="351"/>
      <c r="E232" s="367"/>
      <c r="F232" s="304"/>
    </row>
    <row r="233" spans="1:6" x14ac:dyDescent="0.25">
      <c r="A233" s="302"/>
      <c r="B233" s="302"/>
      <c r="C233" s="345"/>
      <c r="D233" s="351"/>
      <c r="E233" s="367"/>
      <c r="F233" s="304"/>
    </row>
    <row r="234" spans="1:6" x14ac:dyDescent="0.25">
      <c r="A234" s="302"/>
      <c r="B234" s="302"/>
      <c r="C234" s="345"/>
      <c r="D234" s="351"/>
      <c r="E234" s="367"/>
      <c r="F234" s="304"/>
    </row>
    <row r="235" spans="1:6" x14ac:dyDescent="0.25">
      <c r="A235" s="302"/>
      <c r="B235" s="302"/>
      <c r="C235" s="345"/>
      <c r="D235" s="351"/>
      <c r="E235" s="367"/>
      <c r="F235" s="304"/>
    </row>
    <row r="236" spans="1:6" x14ac:dyDescent="0.25">
      <c r="A236" s="302"/>
      <c r="B236" s="302"/>
      <c r="C236" s="345"/>
      <c r="D236" s="351"/>
      <c r="E236" s="367"/>
      <c r="F236" s="304"/>
    </row>
    <row r="237" spans="1:6" x14ac:dyDescent="0.25">
      <c r="A237" s="302"/>
      <c r="B237" s="302"/>
      <c r="C237" s="345"/>
      <c r="D237" s="351"/>
      <c r="E237" s="367"/>
      <c r="F237" s="304"/>
    </row>
    <row r="238" spans="1:6" x14ac:dyDescent="0.25">
      <c r="A238" s="302"/>
      <c r="B238" s="302"/>
      <c r="C238" s="345"/>
      <c r="D238" s="351"/>
      <c r="E238" s="367"/>
      <c r="F238" s="304"/>
    </row>
    <row r="239" spans="1:6" x14ac:dyDescent="0.25">
      <c r="A239" s="302"/>
      <c r="B239" s="302"/>
      <c r="C239" s="345"/>
      <c r="D239" s="351"/>
      <c r="E239" s="367"/>
      <c r="F239" s="304"/>
    </row>
    <row r="240" spans="1:6" x14ac:dyDescent="0.25">
      <c r="A240" s="302"/>
      <c r="B240" s="302"/>
      <c r="C240" s="345"/>
      <c r="D240" s="351"/>
      <c r="E240" s="367"/>
      <c r="F240" s="304"/>
    </row>
    <row r="241" spans="1:6" x14ac:dyDescent="0.25">
      <c r="A241" s="302"/>
      <c r="B241" s="302"/>
      <c r="C241" s="345"/>
      <c r="D241" s="351"/>
      <c r="E241" s="367"/>
      <c r="F241" s="304"/>
    </row>
    <row r="242" spans="1:6" x14ac:dyDescent="0.25">
      <c r="A242" s="302"/>
      <c r="B242" s="302"/>
      <c r="C242" s="345"/>
      <c r="D242" s="351"/>
      <c r="E242" s="367"/>
      <c r="F242" s="304"/>
    </row>
    <row r="243" spans="1:6" x14ac:dyDescent="0.25">
      <c r="A243" s="302"/>
      <c r="B243" s="302"/>
      <c r="C243" s="345"/>
      <c r="D243" s="351"/>
      <c r="E243" s="367"/>
      <c r="F243" s="304"/>
    </row>
    <row r="244" spans="1:6" x14ac:dyDescent="0.25">
      <c r="A244" s="302"/>
      <c r="B244" s="302"/>
      <c r="C244" s="345"/>
      <c r="D244" s="351"/>
      <c r="E244" s="367"/>
      <c r="F244" s="304"/>
    </row>
    <row r="245" spans="1:6" x14ac:dyDescent="0.25">
      <c r="A245" s="302"/>
      <c r="B245" s="302"/>
      <c r="C245" s="345"/>
      <c r="D245" s="351"/>
      <c r="E245" s="367"/>
      <c r="F245" s="304"/>
    </row>
    <row r="246" spans="1:6" x14ac:dyDescent="0.25">
      <c r="A246" s="302"/>
      <c r="B246" s="302"/>
      <c r="C246" s="345"/>
      <c r="D246" s="351"/>
      <c r="E246" s="367"/>
      <c r="F246" s="304"/>
    </row>
    <row r="247" spans="1:6" x14ac:dyDescent="0.25">
      <c r="A247" s="302"/>
      <c r="B247" s="302"/>
      <c r="C247" s="345"/>
      <c r="D247" s="351"/>
      <c r="E247" s="367"/>
      <c r="F247" s="304"/>
    </row>
    <row r="248" spans="1:6" x14ac:dyDescent="0.25">
      <c r="A248" s="302"/>
      <c r="B248" s="302"/>
      <c r="C248" s="345"/>
      <c r="D248" s="351"/>
      <c r="E248" s="367"/>
      <c r="F248" s="304"/>
    </row>
    <row r="249" spans="1:6" x14ac:dyDescent="0.25">
      <c r="A249" s="302"/>
      <c r="B249" s="302"/>
      <c r="C249" s="345"/>
      <c r="D249" s="351"/>
      <c r="E249" s="367"/>
      <c r="F249" s="304"/>
    </row>
    <row r="250" spans="1:6" x14ac:dyDescent="0.25">
      <c r="A250" s="302"/>
      <c r="B250" s="302"/>
      <c r="C250" s="345"/>
      <c r="D250" s="351"/>
      <c r="E250" s="367"/>
      <c r="F250" s="304"/>
    </row>
    <row r="251" spans="1:6" x14ac:dyDescent="0.25">
      <c r="A251" s="302"/>
      <c r="B251" s="302"/>
      <c r="C251" s="345"/>
      <c r="D251" s="351"/>
      <c r="E251" s="367"/>
      <c r="F251" s="304"/>
    </row>
    <row r="252" spans="1:6" x14ac:dyDescent="0.25">
      <c r="A252" s="302"/>
      <c r="B252" s="302"/>
      <c r="C252" s="345"/>
      <c r="D252" s="351"/>
      <c r="E252" s="367"/>
      <c r="F252" s="304"/>
    </row>
    <row r="253" spans="1:6" x14ac:dyDescent="0.25">
      <c r="A253" s="302"/>
      <c r="B253" s="302"/>
      <c r="C253" s="345"/>
      <c r="D253" s="351"/>
      <c r="E253" s="367"/>
      <c r="F253" s="304"/>
    </row>
    <row r="254" spans="1:6" x14ac:dyDescent="0.25">
      <c r="A254" s="302"/>
      <c r="B254" s="302"/>
      <c r="C254" s="345"/>
      <c r="D254" s="351"/>
      <c r="E254" s="367"/>
      <c r="F254" s="304"/>
    </row>
    <row r="255" spans="1:6" x14ac:dyDescent="0.25">
      <c r="A255" s="302"/>
      <c r="B255" s="302"/>
      <c r="C255" s="345"/>
      <c r="D255" s="351"/>
      <c r="E255" s="367"/>
      <c r="F255" s="304"/>
    </row>
    <row r="256" spans="1:6" x14ac:dyDescent="0.25">
      <c r="A256" s="302"/>
      <c r="B256" s="302"/>
      <c r="C256" s="345"/>
      <c r="D256" s="351"/>
      <c r="E256" s="367"/>
      <c r="F256" s="304"/>
    </row>
    <row r="257" spans="1:6" x14ac:dyDescent="0.25">
      <c r="A257" s="302"/>
      <c r="B257" s="302"/>
      <c r="C257" s="345"/>
      <c r="D257" s="351"/>
      <c r="E257" s="367"/>
      <c r="F257" s="304"/>
    </row>
    <row r="258" spans="1:6" x14ac:dyDescent="0.25">
      <c r="A258" s="302"/>
      <c r="B258" s="302"/>
      <c r="C258" s="345"/>
      <c r="D258" s="351"/>
      <c r="E258" s="367"/>
      <c r="F258" s="304"/>
    </row>
    <row r="259" spans="1:6" x14ac:dyDescent="0.25">
      <c r="A259" s="302"/>
      <c r="B259" s="302"/>
      <c r="C259" s="345"/>
      <c r="D259" s="351"/>
      <c r="E259" s="367"/>
      <c r="F259" s="304"/>
    </row>
    <row r="260" spans="1:6" x14ac:dyDescent="0.25">
      <c r="A260" s="302"/>
      <c r="B260" s="302"/>
      <c r="C260" s="345"/>
      <c r="D260" s="351"/>
      <c r="E260" s="367"/>
      <c r="F260" s="304"/>
    </row>
    <row r="261" spans="1:6" x14ac:dyDescent="0.25">
      <c r="A261" s="302"/>
      <c r="B261" s="302"/>
      <c r="C261" s="345"/>
      <c r="D261" s="351"/>
      <c r="E261" s="367"/>
      <c r="F261" s="304"/>
    </row>
    <row r="262" spans="1:6" x14ac:dyDescent="0.25">
      <c r="A262" s="302"/>
      <c r="B262" s="302"/>
      <c r="C262" s="345"/>
      <c r="D262" s="351"/>
      <c r="E262" s="367"/>
      <c r="F262" s="304"/>
    </row>
    <row r="263" spans="1:6" x14ac:dyDescent="0.25">
      <c r="A263" s="302"/>
      <c r="B263" s="302"/>
      <c r="C263" s="345"/>
      <c r="D263" s="351"/>
      <c r="E263" s="367"/>
      <c r="F263" s="304"/>
    </row>
    <row r="264" spans="1:6" x14ac:dyDescent="0.25">
      <c r="A264" s="302"/>
      <c r="B264" s="302"/>
      <c r="C264" s="345"/>
      <c r="D264" s="351"/>
      <c r="E264" s="367"/>
      <c r="F264" s="304"/>
    </row>
    <row r="265" spans="1:6" x14ac:dyDescent="0.25">
      <c r="A265" s="302"/>
      <c r="B265" s="302"/>
      <c r="C265" s="345"/>
      <c r="D265" s="351"/>
      <c r="E265" s="367"/>
      <c r="F265" s="304"/>
    </row>
    <row r="266" spans="1:6" x14ac:dyDescent="0.25">
      <c r="A266" s="302"/>
      <c r="B266" s="302"/>
      <c r="C266" s="345"/>
      <c r="D266" s="351"/>
      <c r="E266" s="367"/>
      <c r="F266" s="304"/>
    </row>
    <row r="267" spans="1:6" x14ac:dyDescent="0.25">
      <c r="A267" s="302"/>
      <c r="B267" s="302"/>
      <c r="C267" s="345"/>
      <c r="D267" s="351"/>
      <c r="E267" s="367"/>
      <c r="F267" s="304"/>
    </row>
    <row r="268" spans="1:6" x14ac:dyDescent="0.25">
      <c r="A268" s="302"/>
      <c r="B268" s="302"/>
      <c r="C268" s="345"/>
      <c r="D268" s="351"/>
      <c r="E268" s="367"/>
      <c r="F268" s="304"/>
    </row>
    <row r="269" spans="1:6" x14ac:dyDescent="0.25">
      <c r="A269" s="302"/>
      <c r="B269" s="302"/>
      <c r="C269" s="345"/>
      <c r="D269" s="351"/>
      <c r="E269" s="367"/>
      <c r="F269" s="304"/>
    </row>
    <row r="270" spans="1:6" x14ac:dyDescent="0.25">
      <c r="A270" s="302"/>
      <c r="B270" s="302"/>
      <c r="C270" s="345"/>
      <c r="D270" s="351"/>
      <c r="E270" s="367"/>
      <c r="F270" s="304"/>
    </row>
    <row r="271" spans="1:6" x14ac:dyDescent="0.25">
      <c r="A271" s="302"/>
      <c r="B271" s="302"/>
      <c r="C271" s="345"/>
      <c r="D271" s="351"/>
      <c r="E271" s="367"/>
      <c r="F271" s="304"/>
    </row>
    <row r="272" spans="1:6" x14ac:dyDescent="0.25">
      <c r="A272" s="302"/>
      <c r="B272" s="302"/>
      <c r="C272" s="345"/>
      <c r="D272" s="351"/>
      <c r="E272" s="367"/>
      <c r="F272" s="304"/>
    </row>
    <row r="273" spans="1:6" x14ac:dyDescent="0.25">
      <c r="A273" s="302"/>
      <c r="B273" s="302"/>
      <c r="C273" s="345"/>
      <c r="D273" s="351"/>
      <c r="E273" s="367"/>
      <c r="F273" s="304"/>
    </row>
    <row r="274" spans="1:6" x14ac:dyDescent="0.25">
      <c r="A274" s="302"/>
      <c r="B274" s="302"/>
      <c r="C274" s="345"/>
      <c r="D274" s="351"/>
      <c r="E274" s="367"/>
      <c r="F274" s="304"/>
    </row>
    <row r="275" spans="1:6" x14ac:dyDescent="0.25">
      <c r="A275" s="302"/>
      <c r="B275" s="302"/>
      <c r="C275" s="345"/>
      <c r="D275" s="351"/>
      <c r="E275" s="367"/>
      <c r="F275" s="304"/>
    </row>
    <row r="276" spans="1:6" x14ac:dyDescent="0.25">
      <c r="A276" s="302"/>
      <c r="B276" s="302"/>
      <c r="C276" s="345"/>
      <c r="D276" s="351"/>
      <c r="E276" s="367"/>
      <c r="F276" s="304"/>
    </row>
    <row r="277" spans="1:6" x14ac:dyDescent="0.25">
      <c r="A277" s="302"/>
      <c r="B277" s="302"/>
      <c r="C277" s="345"/>
      <c r="D277" s="351"/>
      <c r="E277" s="367"/>
      <c r="F277" s="304"/>
    </row>
    <row r="278" spans="1:6" x14ac:dyDescent="0.25">
      <c r="A278" s="302"/>
      <c r="B278" s="302"/>
      <c r="C278" s="345"/>
      <c r="D278" s="351"/>
      <c r="E278" s="367"/>
      <c r="F278" s="304"/>
    </row>
    <row r="279" spans="1:6" x14ac:dyDescent="0.25">
      <c r="A279" s="302"/>
      <c r="B279" s="302"/>
      <c r="C279" s="345"/>
      <c r="D279" s="351"/>
      <c r="E279" s="367"/>
      <c r="F279" s="304"/>
    </row>
    <row r="280" spans="1:6" x14ac:dyDescent="0.25">
      <c r="A280" s="302"/>
      <c r="B280" s="302"/>
      <c r="C280" s="345"/>
      <c r="D280" s="351"/>
      <c r="E280" s="367"/>
      <c r="F280" s="304"/>
    </row>
    <row r="281" spans="1:6" x14ac:dyDescent="0.25">
      <c r="A281" s="302"/>
      <c r="B281" s="302"/>
      <c r="C281" s="345"/>
      <c r="D281" s="351"/>
      <c r="E281" s="367"/>
      <c r="F281" s="304"/>
    </row>
    <row r="282" spans="1:6" x14ac:dyDescent="0.25">
      <c r="A282" s="302"/>
      <c r="B282" s="302"/>
      <c r="C282" s="345"/>
      <c r="D282" s="351"/>
      <c r="E282" s="367"/>
      <c r="F282" s="304"/>
    </row>
    <row r="283" spans="1:6" x14ac:dyDescent="0.25">
      <c r="A283" s="302"/>
      <c r="B283" s="302"/>
      <c r="C283" s="345"/>
      <c r="D283" s="351"/>
      <c r="E283" s="367"/>
      <c r="F283" s="304"/>
    </row>
    <row r="284" spans="1:6" x14ac:dyDescent="0.25">
      <c r="A284" s="302"/>
      <c r="B284" s="302"/>
      <c r="C284" s="345"/>
      <c r="D284" s="351"/>
      <c r="E284" s="367"/>
      <c r="F284" s="304"/>
    </row>
    <row r="285" spans="1:6" x14ac:dyDescent="0.25">
      <c r="A285" s="302"/>
      <c r="B285" s="302"/>
      <c r="C285" s="345"/>
      <c r="D285" s="351"/>
      <c r="E285" s="367"/>
      <c r="F285" s="304"/>
    </row>
    <row r="286" spans="1:6" x14ac:dyDescent="0.25">
      <c r="A286" s="302"/>
      <c r="B286" s="302"/>
      <c r="C286" s="345"/>
      <c r="D286" s="351"/>
      <c r="E286" s="367"/>
      <c r="F286" s="304"/>
    </row>
    <row r="287" spans="1:6" x14ac:dyDescent="0.25">
      <c r="A287" s="302"/>
      <c r="B287" s="302"/>
      <c r="C287" s="345"/>
      <c r="D287" s="351"/>
      <c r="E287" s="367"/>
      <c r="F287" s="304"/>
    </row>
    <row r="288" spans="1:6" x14ac:dyDescent="0.25">
      <c r="A288" s="302"/>
      <c r="B288" s="302"/>
      <c r="C288" s="345"/>
      <c r="D288" s="351"/>
      <c r="E288" s="367"/>
      <c r="F288" s="304"/>
    </row>
    <row r="289" spans="1:6" x14ac:dyDescent="0.25">
      <c r="A289" s="302"/>
      <c r="B289" s="302"/>
      <c r="C289" s="345"/>
      <c r="D289" s="351"/>
      <c r="E289" s="367"/>
      <c r="F289" s="304"/>
    </row>
    <row r="290" spans="1:6" x14ac:dyDescent="0.25">
      <c r="A290" s="302"/>
      <c r="B290" s="302"/>
      <c r="C290" s="345"/>
      <c r="D290" s="351"/>
      <c r="E290" s="367"/>
      <c r="F290" s="304"/>
    </row>
    <row r="291" spans="1:6" x14ac:dyDescent="0.25">
      <c r="A291" s="302"/>
      <c r="B291" s="302"/>
      <c r="C291" s="345"/>
      <c r="D291" s="351"/>
      <c r="E291" s="367"/>
      <c r="F291" s="304"/>
    </row>
    <row r="292" spans="1:6" x14ac:dyDescent="0.25">
      <c r="A292" s="302"/>
      <c r="B292" s="302"/>
      <c r="C292" s="345"/>
      <c r="D292" s="351"/>
      <c r="E292" s="367"/>
      <c r="F292" s="304"/>
    </row>
    <row r="293" spans="1:6" x14ac:dyDescent="0.25">
      <c r="A293" s="302"/>
      <c r="B293" s="302"/>
      <c r="C293" s="345"/>
      <c r="D293" s="351"/>
      <c r="E293" s="367"/>
      <c r="F293" s="304"/>
    </row>
    <row r="294" spans="1:6" x14ac:dyDescent="0.25">
      <c r="A294" s="302"/>
      <c r="B294" s="302"/>
      <c r="C294" s="345"/>
      <c r="D294" s="351"/>
      <c r="E294" s="367"/>
      <c r="F294" s="304"/>
    </row>
    <row r="295" spans="1:6" x14ac:dyDescent="0.25">
      <c r="A295" s="302"/>
      <c r="B295" s="302"/>
      <c r="C295" s="345"/>
      <c r="D295" s="351"/>
      <c r="E295" s="367"/>
      <c r="F295" s="304"/>
    </row>
    <row r="296" spans="1:6" x14ac:dyDescent="0.25">
      <c r="A296" s="302"/>
      <c r="B296" s="302"/>
      <c r="C296" s="345"/>
      <c r="D296" s="351"/>
      <c r="E296" s="367"/>
      <c r="F296" s="304"/>
    </row>
    <row r="297" spans="1:6" x14ac:dyDescent="0.25">
      <c r="A297" s="302"/>
      <c r="B297" s="302"/>
      <c r="C297" s="345"/>
      <c r="D297" s="351"/>
      <c r="E297" s="367"/>
      <c r="F297" s="304"/>
    </row>
    <row r="298" spans="1:6" x14ac:dyDescent="0.25">
      <c r="A298" s="302"/>
      <c r="B298" s="302"/>
      <c r="C298" s="345"/>
      <c r="D298" s="351"/>
      <c r="E298" s="367"/>
      <c r="F298" s="304"/>
    </row>
    <row r="299" spans="1:6" x14ac:dyDescent="0.25">
      <c r="A299" s="302"/>
      <c r="B299" s="302"/>
      <c r="C299" s="345"/>
      <c r="D299" s="351"/>
      <c r="E299" s="367"/>
      <c r="F299" s="304"/>
    </row>
    <row r="300" spans="1:6" x14ac:dyDescent="0.25">
      <c r="A300" s="302"/>
      <c r="B300" s="302"/>
      <c r="C300" s="345"/>
      <c r="D300" s="351"/>
      <c r="E300" s="367"/>
      <c r="F300" s="304"/>
    </row>
    <row r="301" spans="1:6" x14ac:dyDescent="0.25">
      <c r="A301" s="302"/>
      <c r="B301" s="302"/>
      <c r="C301" s="345"/>
      <c r="D301" s="351"/>
      <c r="E301" s="367"/>
      <c r="F301" s="304"/>
    </row>
    <row r="302" spans="1:6" x14ac:dyDescent="0.25">
      <c r="A302" s="302"/>
      <c r="B302" s="302"/>
      <c r="C302" s="345"/>
      <c r="D302" s="351"/>
      <c r="E302" s="367"/>
      <c r="F302" s="304"/>
    </row>
    <row r="303" spans="1:6" x14ac:dyDescent="0.25">
      <c r="A303" s="302"/>
      <c r="B303" s="302"/>
      <c r="C303" s="345"/>
      <c r="D303" s="351"/>
      <c r="E303" s="367"/>
      <c r="F303" s="304"/>
    </row>
    <row r="304" spans="1:6" x14ac:dyDescent="0.25">
      <c r="A304" s="302"/>
      <c r="B304" s="302"/>
      <c r="C304" s="345"/>
      <c r="D304" s="351"/>
      <c r="E304" s="367"/>
      <c r="F304" s="304"/>
    </row>
    <row r="305" spans="1:6" x14ac:dyDescent="0.25">
      <c r="A305" s="302"/>
      <c r="B305" s="302"/>
      <c r="C305" s="345"/>
      <c r="D305" s="351"/>
      <c r="E305" s="367"/>
      <c r="F305" s="304"/>
    </row>
    <row r="306" spans="1:6" x14ac:dyDescent="0.25">
      <c r="A306" s="302"/>
      <c r="B306" s="302"/>
      <c r="C306" s="345"/>
      <c r="D306" s="351"/>
      <c r="E306" s="367"/>
      <c r="F306" s="304"/>
    </row>
    <row r="307" spans="1:6" x14ac:dyDescent="0.25">
      <c r="A307" s="302"/>
      <c r="B307" s="302"/>
      <c r="C307" s="345"/>
      <c r="D307" s="351"/>
      <c r="E307" s="367"/>
      <c r="F307" s="304"/>
    </row>
    <row r="308" spans="1:6" x14ac:dyDescent="0.25">
      <c r="A308" s="302"/>
      <c r="B308" s="302"/>
      <c r="C308" s="345"/>
      <c r="D308" s="351"/>
      <c r="E308" s="367"/>
      <c r="F308" s="304"/>
    </row>
    <row r="309" spans="1:6" x14ac:dyDescent="0.25">
      <c r="A309" s="302"/>
      <c r="B309" s="302"/>
      <c r="C309" s="345"/>
      <c r="D309" s="351"/>
      <c r="E309" s="367"/>
      <c r="F309" s="304"/>
    </row>
    <row r="310" spans="1:6" x14ac:dyDescent="0.25">
      <c r="A310" s="302"/>
      <c r="B310" s="302"/>
      <c r="C310" s="302"/>
      <c r="D310" s="351"/>
      <c r="E310" s="367"/>
      <c r="F310" s="304"/>
    </row>
    <row r="311" spans="1:6" x14ac:dyDescent="0.25">
      <c r="A311" s="302"/>
      <c r="B311" s="302"/>
      <c r="C311" s="302"/>
      <c r="D311" s="351"/>
      <c r="E311" s="367"/>
      <c r="F311" s="304"/>
    </row>
    <row r="312" spans="1:6" x14ac:dyDescent="0.25">
      <c r="A312" s="302"/>
      <c r="B312" s="302"/>
      <c r="C312" s="302"/>
      <c r="D312" s="351"/>
      <c r="E312" s="367"/>
      <c r="F312" s="304"/>
    </row>
    <row r="313" spans="1:6" x14ac:dyDescent="0.25">
      <c r="A313" s="302"/>
      <c r="B313" s="302"/>
      <c r="C313" s="302"/>
      <c r="D313" s="351"/>
      <c r="E313" s="367"/>
      <c r="F313" s="304"/>
    </row>
    <row r="314" spans="1:6" x14ac:dyDescent="0.25">
      <c r="A314" s="302"/>
      <c r="B314" s="302"/>
      <c r="C314" s="302"/>
      <c r="D314" s="351"/>
      <c r="E314" s="367"/>
      <c r="F314" s="304"/>
    </row>
    <row r="315" spans="1:6" x14ac:dyDescent="0.25">
      <c r="A315" s="302"/>
      <c r="B315" s="302"/>
      <c r="C315" s="302"/>
      <c r="D315" s="351"/>
      <c r="E315" s="367"/>
      <c r="F315" s="304"/>
    </row>
    <row r="316" spans="1:6" x14ac:dyDescent="0.25">
      <c r="A316" s="302"/>
      <c r="B316" s="302"/>
      <c r="C316" s="302"/>
      <c r="D316" s="351"/>
      <c r="E316" s="367"/>
      <c r="F316" s="304"/>
    </row>
    <row r="317" spans="1:6" x14ac:dyDescent="0.25">
      <c r="A317" s="302"/>
      <c r="B317" s="302"/>
      <c r="C317" s="302"/>
      <c r="D317" s="351"/>
      <c r="E317" s="367"/>
      <c r="F317" s="304"/>
    </row>
    <row r="318" spans="1:6" x14ac:dyDescent="0.25">
      <c r="A318" s="302"/>
      <c r="B318" s="302"/>
      <c r="C318" s="302"/>
      <c r="D318" s="351"/>
      <c r="E318" s="367"/>
      <c r="F318" s="304"/>
    </row>
    <row r="319" spans="1:6" x14ac:dyDescent="0.25">
      <c r="A319" s="302"/>
      <c r="B319" s="302"/>
      <c r="C319" s="302"/>
      <c r="D319" s="351"/>
      <c r="E319" s="367"/>
      <c r="F319" s="304"/>
    </row>
    <row r="320" spans="1:6" x14ac:dyDescent="0.25">
      <c r="A320" s="302"/>
      <c r="B320" s="302"/>
      <c r="C320" s="302"/>
      <c r="D320" s="351"/>
      <c r="E320" s="367"/>
      <c r="F320" s="304"/>
    </row>
    <row r="321" spans="1:6" x14ac:dyDescent="0.25">
      <c r="A321" s="302"/>
      <c r="B321" s="302"/>
      <c r="C321" s="302"/>
      <c r="D321" s="351"/>
      <c r="E321" s="367"/>
      <c r="F321" s="304"/>
    </row>
    <row r="322" spans="1:6" x14ac:dyDescent="0.25">
      <c r="A322" s="302"/>
      <c r="B322" s="302"/>
      <c r="C322" s="302"/>
      <c r="D322" s="351"/>
      <c r="E322" s="367"/>
      <c r="F322" s="304"/>
    </row>
    <row r="323" spans="1:6" x14ac:dyDescent="0.25">
      <c r="A323" s="302"/>
      <c r="B323" s="302"/>
      <c r="C323" s="302"/>
      <c r="D323" s="351"/>
      <c r="E323" s="367"/>
      <c r="F323" s="304"/>
    </row>
    <row r="324" spans="1:6" x14ac:dyDescent="0.25">
      <c r="A324" s="302"/>
      <c r="B324" s="302"/>
      <c r="C324" s="302"/>
      <c r="D324" s="351"/>
      <c r="E324" s="367"/>
      <c r="F324" s="304"/>
    </row>
    <row r="325" spans="1:6" x14ac:dyDescent="0.25">
      <c r="A325" s="302"/>
      <c r="B325" s="302"/>
      <c r="C325" s="302"/>
      <c r="D325" s="351"/>
      <c r="E325" s="367"/>
      <c r="F325" s="304"/>
    </row>
    <row r="326" spans="1:6" x14ac:dyDescent="0.25">
      <c r="A326" s="302"/>
      <c r="B326" s="302"/>
      <c r="C326" s="302"/>
      <c r="D326" s="351"/>
      <c r="E326" s="367"/>
      <c r="F326" s="304"/>
    </row>
    <row r="327" spans="1:6" x14ac:dyDescent="0.25">
      <c r="A327" s="302"/>
      <c r="B327" s="302"/>
      <c r="C327" s="302"/>
      <c r="D327" s="351"/>
      <c r="E327" s="367"/>
      <c r="F327" s="304"/>
    </row>
    <row r="328" spans="1:6" x14ac:dyDescent="0.25">
      <c r="A328" s="302"/>
      <c r="B328" s="302"/>
      <c r="C328" s="302"/>
      <c r="D328" s="351"/>
      <c r="E328" s="367"/>
      <c r="F328" s="304"/>
    </row>
    <row r="329" spans="1:6" x14ac:dyDescent="0.25">
      <c r="A329" s="302"/>
      <c r="B329" s="302"/>
      <c r="C329" s="302"/>
      <c r="D329" s="351"/>
      <c r="E329" s="367"/>
      <c r="F329" s="304"/>
    </row>
    <row r="330" spans="1:6" x14ac:dyDescent="0.25">
      <c r="A330" s="302"/>
      <c r="B330" s="302"/>
      <c r="C330" s="302"/>
      <c r="D330" s="351"/>
      <c r="E330" s="367"/>
      <c r="F330" s="304"/>
    </row>
    <row r="331" spans="1:6" x14ac:dyDescent="0.25">
      <c r="A331" s="302"/>
      <c r="B331" s="302"/>
      <c r="C331" s="302"/>
      <c r="D331" s="351"/>
      <c r="E331" s="367"/>
      <c r="F331" s="304"/>
    </row>
    <row r="332" spans="1:6" x14ac:dyDescent="0.25">
      <c r="A332" s="302"/>
      <c r="B332" s="302"/>
      <c r="C332" s="302"/>
      <c r="D332" s="351"/>
      <c r="E332" s="367"/>
      <c r="F332" s="304"/>
    </row>
    <row r="333" spans="1:6" x14ac:dyDescent="0.25">
      <c r="A333" s="302"/>
      <c r="B333" s="302"/>
      <c r="C333" s="302"/>
      <c r="D333" s="351"/>
      <c r="E333" s="367"/>
      <c r="F333" s="304"/>
    </row>
    <row r="334" spans="1:6" x14ac:dyDescent="0.25">
      <c r="A334" s="302"/>
      <c r="B334" s="302"/>
      <c r="C334" s="302"/>
      <c r="D334" s="351"/>
      <c r="E334" s="367"/>
      <c r="F334" s="304"/>
    </row>
    <row r="335" spans="1:6" x14ac:dyDescent="0.25">
      <c r="A335" s="302"/>
      <c r="B335" s="302"/>
      <c r="C335" s="302"/>
      <c r="D335" s="351"/>
      <c r="E335" s="367"/>
      <c r="F335" s="304"/>
    </row>
    <row r="336" spans="1:6" x14ac:dyDescent="0.25">
      <c r="A336" s="302"/>
      <c r="B336" s="302"/>
      <c r="C336" s="302"/>
      <c r="D336" s="351"/>
      <c r="E336" s="367"/>
      <c r="F336" s="304"/>
    </row>
    <row r="337" spans="1:6" x14ac:dyDescent="0.25">
      <c r="A337" s="302"/>
      <c r="B337" s="302"/>
      <c r="C337" s="302"/>
      <c r="D337" s="351"/>
      <c r="E337" s="367"/>
      <c r="F337" s="304"/>
    </row>
    <row r="338" spans="1:6" x14ac:dyDescent="0.25">
      <c r="A338" s="302"/>
      <c r="B338" s="302"/>
      <c r="C338" s="302"/>
      <c r="D338" s="351"/>
      <c r="E338" s="367"/>
      <c r="F338" s="304"/>
    </row>
    <row r="339" spans="1:6" x14ac:dyDescent="0.25">
      <c r="A339" s="302"/>
      <c r="B339" s="302"/>
      <c r="C339" s="302"/>
      <c r="D339" s="351"/>
      <c r="E339" s="367"/>
      <c r="F339" s="304"/>
    </row>
    <row r="340" spans="1:6" x14ac:dyDescent="0.25">
      <c r="A340" s="302"/>
      <c r="B340" s="302"/>
      <c r="C340" s="302"/>
      <c r="D340" s="351"/>
      <c r="E340" s="367"/>
      <c r="F340" s="304"/>
    </row>
    <row r="341" spans="1:6" x14ac:dyDescent="0.25">
      <c r="A341" s="302"/>
      <c r="B341" s="302"/>
      <c r="C341" s="302"/>
      <c r="D341" s="351"/>
      <c r="E341" s="367"/>
      <c r="F341" s="304"/>
    </row>
    <row r="342" spans="1:6" x14ac:dyDescent="0.25">
      <c r="A342" s="302"/>
      <c r="B342" s="302"/>
      <c r="C342" s="302"/>
      <c r="D342" s="351"/>
      <c r="E342" s="367"/>
      <c r="F342" s="304"/>
    </row>
    <row r="343" spans="1:6" x14ac:dyDescent="0.25">
      <c r="A343" s="302"/>
      <c r="B343" s="302"/>
      <c r="C343" s="302"/>
      <c r="D343" s="351"/>
      <c r="E343" s="367"/>
      <c r="F343" s="304"/>
    </row>
    <row r="344" spans="1:6" x14ac:dyDescent="0.25">
      <c r="A344" s="302"/>
      <c r="B344" s="302"/>
      <c r="C344" s="302"/>
      <c r="D344" s="351"/>
      <c r="E344" s="367"/>
      <c r="F344" s="304"/>
    </row>
    <row r="345" spans="1:6" x14ac:dyDescent="0.25">
      <c r="A345" s="302"/>
      <c r="B345" s="302"/>
      <c r="C345" s="302"/>
      <c r="D345" s="351"/>
      <c r="E345" s="367"/>
      <c r="F345" s="304"/>
    </row>
    <row r="346" spans="1:6" x14ac:dyDescent="0.25">
      <c r="A346" s="302"/>
      <c r="B346" s="302"/>
      <c r="C346" s="302"/>
      <c r="D346" s="351"/>
      <c r="E346" s="367"/>
      <c r="F346" s="304"/>
    </row>
    <row r="347" spans="1:6" x14ac:dyDescent="0.25">
      <c r="A347" s="302"/>
      <c r="B347" s="302"/>
      <c r="C347" s="302"/>
      <c r="D347" s="351"/>
      <c r="E347" s="367"/>
      <c r="F347" s="304"/>
    </row>
    <row r="348" spans="1:6" x14ac:dyDescent="0.25">
      <c r="A348" s="302"/>
      <c r="B348" s="302"/>
      <c r="C348" s="302"/>
      <c r="D348" s="351"/>
      <c r="E348" s="367"/>
      <c r="F348" s="304"/>
    </row>
    <row r="349" spans="1:6" x14ac:dyDescent="0.25">
      <c r="A349" s="302"/>
      <c r="B349" s="302"/>
      <c r="C349" s="302"/>
      <c r="D349" s="351"/>
      <c r="E349" s="367"/>
      <c r="F349" s="304"/>
    </row>
    <row r="350" spans="1:6" x14ac:dyDescent="0.25">
      <c r="A350" s="302"/>
      <c r="B350" s="302"/>
      <c r="C350" s="302"/>
      <c r="D350" s="351"/>
      <c r="E350" s="367"/>
      <c r="F350" s="304"/>
    </row>
    <row r="351" spans="1:6" x14ac:dyDescent="0.25">
      <c r="A351" s="302"/>
      <c r="B351" s="302"/>
      <c r="C351" s="302"/>
      <c r="D351" s="351"/>
      <c r="E351" s="367"/>
      <c r="F351" s="304"/>
    </row>
    <row r="352" spans="1:6" x14ac:dyDescent="0.25">
      <c r="A352" s="302"/>
      <c r="B352" s="302"/>
      <c r="C352" s="302"/>
      <c r="D352" s="351"/>
      <c r="E352" s="367"/>
      <c r="F352" s="304"/>
    </row>
    <row r="353" spans="1:6" x14ac:dyDescent="0.25">
      <c r="A353" s="302"/>
      <c r="B353" s="302"/>
      <c r="C353" s="302"/>
      <c r="D353" s="351"/>
      <c r="E353" s="367"/>
      <c r="F353" s="304"/>
    </row>
    <row r="354" spans="1:6" x14ac:dyDescent="0.25">
      <c r="A354" s="302"/>
      <c r="B354" s="302"/>
      <c r="C354" s="302"/>
      <c r="D354" s="351"/>
      <c r="E354" s="367"/>
      <c r="F354" s="304"/>
    </row>
    <row r="355" spans="1:6" x14ac:dyDescent="0.25">
      <c r="A355" s="302"/>
      <c r="B355" s="302"/>
      <c r="C355" s="302"/>
      <c r="D355" s="351"/>
      <c r="E355" s="367"/>
      <c r="F355" s="304"/>
    </row>
    <row r="356" spans="1:6" x14ac:dyDescent="0.25">
      <c r="A356" s="302"/>
      <c r="B356" s="302"/>
      <c r="C356" s="302"/>
      <c r="D356" s="351"/>
      <c r="E356" s="367"/>
      <c r="F356" s="304"/>
    </row>
    <row r="357" spans="1:6" x14ac:dyDescent="0.25">
      <c r="A357" s="302"/>
      <c r="B357" s="302"/>
      <c r="C357" s="302"/>
      <c r="D357" s="351"/>
      <c r="E357" s="367"/>
      <c r="F357" s="304"/>
    </row>
    <row r="358" spans="1:6" x14ac:dyDescent="0.25">
      <c r="A358" s="302"/>
      <c r="B358" s="302"/>
      <c r="C358" s="302"/>
      <c r="D358" s="351"/>
      <c r="E358" s="367"/>
      <c r="F358" s="304"/>
    </row>
    <row r="359" spans="1:6" x14ac:dyDescent="0.25">
      <c r="A359" s="300"/>
      <c r="B359" s="300"/>
      <c r="C359" s="300"/>
      <c r="E359" s="368"/>
      <c r="F359" s="301"/>
    </row>
    <row r="360" spans="1:6" x14ac:dyDescent="0.25">
      <c r="A360" s="300"/>
      <c r="B360" s="300"/>
      <c r="C360" s="300"/>
      <c r="E360" s="368"/>
      <c r="F360" s="301"/>
    </row>
    <row r="361" spans="1:6" x14ac:dyDescent="0.25">
      <c r="A361" s="300"/>
      <c r="B361" s="300"/>
      <c r="C361" s="300"/>
      <c r="E361" s="368"/>
      <c r="F361" s="301"/>
    </row>
    <row r="362" spans="1:6" x14ac:dyDescent="0.25">
      <c r="A362" s="300"/>
      <c r="B362" s="300"/>
      <c r="C362" s="300"/>
      <c r="E362" s="368"/>
      <c r="F362" s="301"/>
    </row>
    <row r="363" spans="1:6" x14ac:dyDescent="0.25">
      <c r="A363" s="300"/>
      <c r="B363" s="300"/>
      <c r="C363" s="300"/>
      <c r="E363" s="368"/>
      <c r="F363" s="301"/>
    </row>
    <row r="364" spans="1:6" x14ac:dyDescent="0.25">
      <c r="A364" s="300"/>
      <c r="B364" s="300"/>
      <c r="C364" s="300"/>
      <c r="E364" s="368"/>
      <c r="F364" s="301"/>
    </row>
    <row r="365" spans="1:6" x14ac:dyDescent="0.25">
      <c r="A365" s="300"/>
      <c r="B365" s="300"/>
      <c r="C365" s="300"/>
      <c r="E365" s="368"/>
      <c r="F365" s="301"/>
    </row>
    <row r="366" spans="1:6" x14ac:dyDescent="0.25">
      <c r="A366" s="300"/>
      <c r="B366" s="300"/>
      <c r="C366" s="300"/>
      <c r="E366" s="368"/>
      <c r="F366" s="301"/>
    </row>
    <row r="367" spans="1:6" x14ac:dyDescent="0.25">
      <c r="A367" s="300"/>
      <c r="B367" s="300"/>
      <c r="C367" s="300"/>
      <c r="E367" s="368"/>
      <c r="F367" s="301"/>
    </row>
    <row r="368" spans="1:6" x14ac:dyDescent="0.25">
      <c r="A368" s="300"/>
      <c r="B368" s="300"/>
      <c r="C368" s="300"/>
      <c r="E368" s="368"/>
      <c r="F368" s="30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K8" sqref="K8"/>
    </sheetView>
  </sheetViews>
  <sheetFormatPr defaultRowHeight="15" x14ac:dyDescent="0.25"/>
  <cols>
    <col min="1" max="1" width="5.7109375" style="298" customWidth="1"/>
    <col min="2" max="2" width="27.7109375" style="298" customWidth="1"/>
    <col min="3" max="3" width="14.7109375" style="298" customWidth="1"/>
    <col min="4" max="4" width="13.140625" style="298" customWidth="1"/>
    <col min="5" max="5" width="15.140625" style="298" customWidth="1"/>
    <col min="6" max="6" width="13.5703125" style="298" customWidth="1"/>
    <col min="7" max="7" width="12.5703125" style="298" customWidth="1"/>
  </cols>
  <sheetData>
    <row r="1" spans="1:7" x14ac:dyDescent="0.25">
      <c r="A1" s="480"/>
      <c r="B1" s="494" t="s">
        <v>762</v>
      </c>
      <c r="C1" s="495"/>
      <c r="D1" s="496"/>
      <c r="E1" s="496"/>
      <c r="F1" s="496"/>
      <c r="G1" s="496"/>
    </row>
    <row r="2" spans="1:7" ht="39" x14ac:dyDescent="0.25">
      <c r="A2" s="497" t="s">
        <v>763</v>
      </c>
      <c r="B2" s="498" t="s">
        <v>1113</v>
      </c>
      <c r="C2" s="499" t="s">
        <v>771</v>
      </c>
      <c r="D2" s="500" t="s">
        <v>642</v>
      </c>
      <c r="E2" s="500" t="s">
        <v>1114</v>
      </c>
      <c r="F2" s="499" t="s">
        <v>995</v>
      </c>
      <c r="G2" s="500" t="s">
        <v>1083</v>
      </c>
    </row>
    <row r="3" spans="1:7" x14ac:dyDescent="0.25">
      <c r="A3" s="501"/>
      <c r="B3" s="502"/>
      <c r="C3" s="503"/>
      <c r="D3" s="503"/>
      <c r="E3" s="504"/>
      <c r="F3" s="503"/>
      <c r="G3" s="503"/>
    </row>
    <row r="4" spans="1:7" x14ac:dyDescent="0.25">
      <c r="A4" s="505" t="s">
        <v>1097</v>
      </c>
      <c r="B4" s="490" t="s">
        <v>1098</v>
      </c>
      <c r="C4" s="506">
        <f>SUM(D4:G4)</f>
        <v>0</v>
      </c>
      <c r="D4" s="506">
        <f>'kanal K1.0'!F22</f>
        <v>0</v>
      </c>
      <c r="E4" s="506">
        <f>'kanal K1.0'!F72</f>
        <v>0</v>
      </c>
      <c r="F4" s="506">
        <f>'kanal K1.0'!F102</f>
        <v>0</v>
      </c>
      <c r="G4" s="506">
        <f>'kanal K1.0'!F127</f>
        <v>0</v>
      </c>
    </row>
    <row r="5" spans="1:7" x14ac:dyDescent="0.25">
      <c r="A5" s="507"/>
      <c r="B5" s="502"/>
      <c r="C5" s="508"/>
      <c r="D5" s="508"/>
      <c r="E5" s="509"/>
      <c r="F5" s="508"/>
      <c r="G5" s="508"/>
    </row>
    <row r="6" spans="1:7" x14ac:dyDescent="0.25">
      <c r="A6" s="505" t="s">
        <v>1099</v>
      </c>
      <c r="B6" s="490" t="s">
        <v>1100</v>
      </c>
      <c r="C6" s="506">
        <f>SUM(D6:G6)</f>
        <v>0</v>
      </c>
      <c r="D6" s="506">
        <f>'kanal K1.1+K1.2'!F22</f>
        <v>0</v>
      </c>
      <c r="E6" s="506">
        <f>'kanal K1.1+K1.2'!F65</f>
        <v>0</v>
      </c>
      <c r="F6" s="506">
        <f>'kanal K1.1+K1.2'!F89</f>
        <v>0</v>
      </c>
      <c r="G6" s="506">
        <f>'kanal K1.1+K1.2'!F114</f>
        <v>0</v>
      </c>
    </row>
    <row r="7" spans="1:7" x14ac:dyDescent="0.25">
      <c r="A7" s="503"/>
      <c r="B7" s="503"/>
      <c r="C7" s="508"/>
      <c r="D7" s="508"/>
      <c r="E7" s="508"/>
      <c r="F7" s="508"/>
      <c r="G7" s="508"/>
    </row>
    <row r="8" spans="1:7" x14ac:dyDescent="0.25">
      <c r="A8" s="505" t="s">
        <v>1101</v>
      </c>
      <c r="B8" s="490" t="s">
        <v>1102</v>
      </c>
      <c r="C8" s="506">
        <f>SUM(D8:G8)</f>
        <v>0</v>
      </c>
      <c r="D8" s="506">
        <f>'kanal K2.0'!F22</f>
        <v>0</v>
      </c>
      <c r="E8" s="506">
        <f>'kanal K2.0'!F69</f>
        <v>0</v>
      </c>
      <c r="F8" s="506">
        <f>'kanal K2.0'!F98</f>
        <v>0</v>
      </c>
      <c r="G8" s="506">
        <f>'kanal K2.0'!F123</f>
        <v>0</v>
      </c>
    </row>
    <row r="9" spans="1:7" x14ac:dyDescent="0.25">
      <c r="A9" s="503"/>
      <c r="B9" s="503"/>
      <c r="C9" s="508"/>
      <c r="D9" s="508"/>
      <c r="E9" s="508"/>
      <c r="F9" s="508"/>
      <c r="G9" s="508"/>
    </row>
    <row r="10" spans="1:7" x14ac:dyDescent="0.25">
      <c r="A10" s="505" t="s">
        <v>1103</v>
      </c>
      <c r="B10" s="490" t="s">
        <v>1104</v>
      </c>
      <c r="C10" s="506">
        <f>SUM(D10:G10)</f>
        <v>0</v>
      </c>
      <c r="D10" s="506">
        <f>'kanal K2.1'!F22</f>
        <v>0</v>
      </c>
      <c r="E10" s="506">
        <f>'kanal K2.1'!F65</f>
        <v>0</v>
      </c>
      <c r="F10" s="506">
        <f>'kanal K2.1'!F89</f>
        <v>0</v>
      </c>
      <c r="G10" s="506">
        <f>'kanal K2.1'!F114</f>
        <v>0</v>
      </c>
    </row>
    <row r="11" spans="1:7" x14ac:dyDescent="0.25">
      <c r="A11" s="503"/>
      <c r="B11" s="503"/>
      <c r="C11" s="508"/>
      <c r="D11" s="508"/>
      <c r="E11" s="508"/>
      <c r="F11" s="508"/>
      <c r="G11" s="508"/>
    </row>
    <row r="12" spans="1:7" x14ac:dyDescent="0.25">
      <c r="A12" s="505" t="s">
        <v>1105</v>
      </c>
      <c r="B12" s="490" t="s">
        <v>1106</v>
      </c>
      <c r="C12" s="506">
        <f>SUM(D12:G12)</f>
        <v>0</v>
      </c>
      <c r="D12" s="506">
        <f>'kanal K2.2'!F22</f>
        <v>0</v>
      </c>
      <c r="E12" s="506">
        <f>'kanal K2.2'!F66</f>
        <v>0</v>
      </c>
      <c r="F12" s="506">
        <f>'kanal K2.2'!F94</f>
        <v>0</v>
      </c>
      <c r="G12" s="506">
        <f>'kanal K2.2'!F119</f>
        <v>0</v>
      </c>
    </row>
    <row r="13" spans="1:7" x14ac:dyDescent="0.25">
      <c r="A13" s="503"/>
      <c r="B13" s="503"/>
      <c r="C13" s="508"/>
      <c r="D13" s="508"/>
      <c r="E13" s="508"/>
      <c r="F13" s="508"/>
      <c r="G13" s="508"/>
    </row>
    <row r="14" spans="1:7" x14ac:dyDescent="0.25">
      <c r="A14" s="505" t="s">
        <v>1107</v>
      </c>
      <c r="B14" s="490" t="s">
        <v>1108</v>
      </c>
      <c r="C14" s="506">
        <f>SUM(D14:G14)</f>
        <v>0</v>
      </c>
      <c r="D14" s="506">
        <f>'kanal K2.3'!F20</f>
        <v>0</v>
      </c>
      <c r="E14" s="506">
        <f>'kanal K2.3'!F49</f>
        <v>0</v>
      </c>
      <c r="F14" s="506">
        <f>'kanal K2.3'!F74</f>
        <v>0</v>
      </c>
      <c r="G14" s="506">
        <f>'kanal K2.3'!F99</f>
        <v>0</v>
      </c>
    </row>
    <row r="15" spans="1:7" x14ac:dyDescent="0.25">
      <c r="A15" s="510"/>
      <c r="B15" s="510"/>
      <c r="C15" s="511"/>
      <c r="D15" s="512"/>
      <c r="E15" s="512"/>
      <c r="F15" s="512"/>
      <c r="G15" s="512"/>
    </row>
    <row r="16" spans="1:7" ht="26.25" thickBot="1" x14ac:dyDescent="0.3">
      <c r="A16" s="513"/>
      <c r="B16" s="514" t="s">
        <v>1115</v>
      </c>
      <c r="C16" s="515">
        <f>SUM(D16:G16)</f>
        <v>0</v>
      </c>
      <c r="D16" s="515">
        <f>SUM(D4:D14)</f>
        <v>0</v>
      </c>
      <c r="E16" s="515">
        <f>SUM(E4:E14)</f>
        <v>0</v>
      </c>
      <c r="F16" s="515">
        <f>SUM(F4:F14)</f>
        <v>0</v>
      </c>
      <c r="G16" s="515">
        <f>SUM(G4:G14)</f>
        <v>0</v>
      </c>
    </row>
    <row r="17" spans="1:7" ht="39" x14ac:dyDescent="0.25">
      <c r="A17" s="516" t="s">
        <v>765</v>
      </c>
      <c r="B17" s="517" t="s">
        <v>1116</v>
      </c>
      <c r="C17" s="518" t="s">
        <v>771</v>
      </c>
      <c r="D17" s="519" t="s">
        <v>642</v>
      </c>
      <c r="E17" s="519" t="s">
        <v>1114</v>
      </c>
      <c r="F17" s="519" t="s">
        <v>995</v>
      </c>
      <c r="G17" s="519" t="s">
        <v>1083</v>
      </c>
    </row>
    <row r="18" spans="1:7" x14ac:dyDescent="0.25">
      <c r="A18" s="503"/>
      <c r="B18" s="503"/>
      <c r="C18" s="508"/>
      <c r="D18" s="499"/>
      <c r="E18" s="499"/>
      <c r="F18" s="499"/>
      <c r="G18" s="499"/>
    </row>
    <row r="19" spans="1:7" x14ac:dyDescent="0.25">
      <c r="A19" s="505" t="s">
        <v>1109</v>
      </c>
      <c r="B19" s="490" t="s">
        <v>1110</v>
      </c>
      <c r="C19" s="506">
        <f>SUM(D19:G19)</f>
        <v>0</v>
      </c>
      <c r="D19" s="520">
        <f>'kanal M1.0+M1.1'!F22</f>
        <v>0</v>
      </c>
      <c r="E19" s="520">
        <f>'kanal M1.0+M1.1'!F71</f>
        <v>0</v>
      </c>
      <c r="F19" s="520">
        <f>'kanal M1.0+M1.1'!F100</f>
        <v>0</v>
      </c>
      <c r="G19" s="520">
        <f>'kanal M1.0+M1.1'!F123</f>
        <v>0</v>
      </c>
    </row>
    <row r="20" spans="1:7" x14ac:dyDescent="0.25">
      <c r="A20" s="503"/>
      <c r="B20" s="503"/>
      <c r="C20" s="508"/>
      <c r="D20" s="508"/>
      <c r="E20" s="508"/>
      <c r="F20" s="508"/>
      <c r="G20" s="508"/>
    </row>
    <row r="21" spans="1:7" x14ac:dyDescent="0.25">
      <c r="A21" s="503"/>
      <c r="B21" s="503"/>
      <c r="C21" s="508"/>
      <c r="D21" s="508"/>
      <c r="E21" s="508"/>
      <c r="F21" s="508"/>
      <c r="G21" s="508"/>
    </row>
    <row r="22" spans="1:7" x14ac:dyDescent="0.25">
      <c r="A22" s="505" t="s">
        <v>1117</v>
      </c>
      <c r="B22" s="490" t="s">
        <v>1112</v>
      </c>
      <c r="C22" s="506">
        <f>SUM(D22:G22)</f>
        <v>0</v>
      </c>
      <c r="D22" s="520">
        <f>'kanal M2.0+M2.1'!F22</f>
        <v>0</v>
      </c>
      <c r="E22" s="520">
        <f>'kanal M2.0+M2.1'!F65</f>
        <v>0</v>
      </c>
      <c r="F22" s="520">
        <f>'kanal M2.0+M2.1'!F95</f>
        <v>0</v>
      </c>
      <c r="G22" s="520">
        <f>'kanal M2.0+M2.1'!F118</f>
        <v>0</v>
      </c>
    </row>
    <row r="23" spans="1:7" x14ac:dyDescent="0.25">
      <c r="A23" s="503"/>
      <c r="B23" s="503"/>
      <c r="C23" s="508"/>
      <c r="D23" s="508"/>
      <c r="E23" s="508"/>
      <c r="F23" s="508"/>
      <c r="G23" s="508"/>
    </row>
    <row r="24" spans="1:7" ht="26.25" thickBot="1" x14ac:dyDescent="0.3">
      <c r="A24" s="513"/>
      <c r="B24" s="514" t="s">
        <v>1118</v>
      </c>
      <c r="C24" s="515">
        <f>SUM(D24:G24)</f>
        <v>0</v>
      </c>
      <c r="D24" s="515">
        <f>SUM(D19:D23)</f>
        <v>0</v>
      </c>
      <c r="E24" s="515">
        <f>SUM(E19:E23)</f>
        <v>0</v>
      </c>
      <c r="F24" s="515">
        <f>SUM(F19:F23)</f>
        <v>0</v>
      </c>
      <c r="G24" s="515">
        <f>SUM(G19:G23)</f>
        <v>0</v>
      </c>
    </row>
    <row r="25" spans="1:7" ht="15.75" thickBot="1" x14ac:dyDescent="0.3">
      <c r="A25" s="496"/>
      <c r="B25" s="510"/>
      <c r="C25" s="511"/>
      <c r="D25" s="521"/>
      <c r="E25" s="496"/>
      <c r="F25" s="496"/>
      <c r="G25" s="496"/>
    </row>
    <row r="26" spans="1:7" x14ac:dyDescent="0.25">
      <c r="A26" s="496"/>
      <c r="B26" s="522" t="s">
        <v>1119</v>
      </c>
      <c r="C26" s="523">
        <f>SUM(C16+C24)</f>
        <v>0</v>
      </c>
      <c r="D26" s="524"/>
      <c r="E26" s="496"/>
      <c r="F26" s="496"/>
      <c r="G26" s="496"/>
    </row>
    <row r="27" spans="1:7" x14ac:dyDescent="0.25">
      <c r="A27" s="496"/>
      <c r="B27" s="503"/>
      <c r="C27" s="520"/>
      <c r="D27" s="496"/>
      <c r="E27" s="496"/>
      <c r="F27" s="496"/>
      <c r="G27" s="496"/>
    </row>
    <row r="28" spans="1:7" x14ac:dyDescent="0.25">
      <c r="A28" s="496"/>
      <c r="B28" s="525">
        <v>0.22</v>
      </c>
      <c r="C28" s="506">
        <f>C26*0.22</f>
        <v>0</v>
      </c>
      <c r="D28" s="526"/>
      <c r="E28" s="496"/>
      <c r="F28" s="496"/>
      <c r="G28" s="527"/>
    </row>
    <row r="29" spans="1:7" ht="15.75" thickBot="1" x14ac:dyDescent="0.3">
      <c r="A29" s="496"/>
      <c r="B29" s="510"/>
      <c r="C29" s="528"/>
      <c r="D29" s="496"/>
      <c r="E29" s="496"/>
      <c r="F29" s="496"/>
      <c r="G29" s="496"/>
    </row>
    <row r="30" spans="1:7" x14ac:dyDescent="0.25">
      <c r="A30" s="496"/>
      <c r="B30" s="522" t="s">
        <v>1120</v>
      </c>
      <c r="C30" s="529">
        <f>C26+C28</f>
        <v>0</v>
      </c>
      <c r="D30" s="524"/>
      <c r="E30" s="496"/>
      <c r="F30" s="496"/>
      <c r="G30" s="496"/>
    </row>
    <row r="31" spans="1:7" x14ac:dyDescent="0.25">
      <c r="A31" s="496"/>
      <c r="B31" s="496"/>
      <c r="C31" s="496"/>
      <c r="D31" s="496"/>
      <c r="E31" s="496"/>
      <c r="F31" s="496"/>
      <c r="G31" s="496"/>
    </row>
    <row r="32" spans="1:7" x14ac:dyDescent="0.25">
      <c r="C32" s="530"/>
      <c r="E32" s="530"/>
    </row>
    <row r="33" spans="5:5" x14ac:dyDescent="0.25">
      <c r="E33" s="5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O355"/>
  <sheetViews>
    <sheetView topLeftCell="A70" workbookViewId="0">
      <selection activeCell="F118" sqref="F118"/>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369" customWidth="1"/>
    <col min="6" max="6" width="12.5703125" style="297" customWidth="1"/>
  </cols>
  <sheetData>
    <row r="2" spans="1:8" x14ac:dyDescent="0.25">
      <c r="A2" s="478" t="s">
        <v>1099</v>
      </c>
      <c r="B2" s="531" t="s">
        <v>1100</v>
      </c>
      <c r="C2" s="480"/>
      <c r="D2" s="389"/>
      <c r="E2" s="356"/>
      <c r="F2" s="305"/>
    </row>
    <row r="3" spans="1:8" x14ac:dyDescent="0.25">
      <c r="A3" s="306"/>
      <c r="B3" s="306"/>
      <c r="C3" s="306"/>
      <c r="D3" s="347"/>
      <c r="E3" s="357"/>
      <c r="F3" s="307"/>
    </row>
    <row r="4" spans="1:8" ht="25.5" x14ac:dyDescent="0.25">
      <c r="A4" s="308" t="s">
        <v>1058</v>
      </c>
      <c r="B4" s="460" t="s">
        <v>1059</v>
      </c>
      <c r="C4" s="460" t="s">
        <v>51</v>
      </c>
      <c r="D4" s="461" t="s">
        <v>52</v>
      </c>
      <c r="E4" s="358" t="s">
        <v>778</v>
      </c>
      <c r="F4" s="309" t="s">
        <v>779</v>
      </c>
    </row>
    <row r="5" spans="1:8" x14ac:dyDescent="0.25">
      <c r="A5" s="310"/>
      <c r="B5" s="336"/>
      <c r="C5" s="336"/>
      <c r="D5" s="390"/>
      <c r="E5" s="359"/>
      <c r="F5" s="311"/>
    </row>
    <row r="6" spans="1:8" x14ac:dyDescent="0.25">
      <c r="A6" s="308" t="s">
        <v>780</v>
      </c>
      <c r="B6" s="312" t="s">
        <v>642</v>
      </c>
      <c r="C6" s="312"/>
      <c r="D6" s="391"/>
      <c r="E6" s="358"/>
      <c r="F6" s="309"/>
    </row>
    <row r="7" spans="1:8" x14ac:dyDescent="0.25">
      <c r="A7" s="310"/>
      <c r="B7" s="306"/>
      <c r="C7" s="306"/>
      <c r="D7" s="464"/>
      <c r="E7" s="357"/>
      <c r="F7" s="313"/>
    </row>
    <row r="8" spans="1:8" ht="25.5" x14ac:dyDescent="0.25">
      <c r="A8" s="310" t="s">
        <v>781</v>
      </c>
      <c r="B8" s="306" t="s">
        <v>1060</v>
      </c>
      <c r="C8" s="337"/>
      <c r="D8" s="353"/>
      <c r="E8" s="360"/>
      <c r="F8" s="313"/>
    </row>
    <row r="9" spans="1:8" x14ac:dyDescent="0.25">
      <c r="A9" s="316"/>
      <c r="B9" s="306" t="s">
        <v>1121</v>
      </c>
      <c r="C9" s="339" t="s">
        <v>779</v>
      </c>
      <c r="D9" s="422">
        <v>1</v>
      </c>
      <c r="E9" s="360"/>
      <c r="F9" s="313">
        <f>ROUND(SUM(F11:F17)/20,0)</f>
        <v>0</v>
      </c>
      <c r="H9" s="549"/>
    </row>
    <row r="10" spans="1:8" x14ac:dyDescent="0.25">
      <c r="A10" s="310"/>
      <c r="B10" s="306"/>
      <c r="C10" s="338"/>
      <c r="D10" s="352"/>
      <c r="E10" s="357"/>
      <c r="F10" s="307"/>
    </row>
    <row r="11" spans="1:8" ht="25.5" x14ac:dyDescent="0.25">
      <c r="A11" s="310" t="s">
        <v>784</v>
      </c>
      <c r="B11" s="306" t="s">
        <v>1122</v>
      </c>
      <c r="C11" s="337" t="s">
        <v>786</v>
      </c>
      <c r="D11" s="313">
        <v>33</v>
      </c>
      <c r="E11" s="360"/>
      <c r="F11" s="313">
        <f>D11*E11</f>
        <v>0</v>
      </c>
    </row>
    <row r="12" spans="1:8" x14ac:dyDescent="0.25">
      <c r="A12" s="310"/>
      <c r="B12" s="306"/>
      <c r="C12" s="338"/>
      <c r="D12" s="307"/>
      <c r="E12" s="357"/>
      <c r="F12" s="307"/>
    </row>
    <row r="13" spans="1:8" x14ac:dyDescent="0.25">
      <c r="A13" s="310" t="s">
        <v>846</v>
      </c>
      <c r="B13" s="306" t="s">
        <v>1062</v>
      </c>
      <c r="C13" s="339" t="s">
        <v>69</v>
      </c>
      <c r="D13" s="313">
        <v>4</v>
      </c>
      <c r="E13" s="360"/>
      <c r="F13" s="313">
        <f>D13*E13</f>
        <v>0</v>
      </c>
    </row>
    <row r="14" spans="1:8" x14ac:dyDescent="0.25">
      <c r="A14" s="423"/>
      <c r="B14" s="315"/>
      <c r="C14" s="339"/>
      <c r="D14" s="307"/>
      <c r="E14" s="357"/>
      <c r="F14" s="307"/>
    </row>
    <row r="15" spans="1:8" ht="38.25" x14ac:dyDescent="0.25">
      <c r="A15" s="316" t="s">
        <v>848</v>
      </c>
      <c r="B15" s="306" t="s">
        <v>1063</v>
      </c>
      <c r="C15" s="339" t="s">
        <v>69</v>
      </c>
      <c r="D15" s="313">
        <v>4</v>
      </c>
      <c r="E15" s="360"/>
      <c r="F15" s="313">
        <f>D15*E15</f>
        <v>0</v>
      </c>
    </row>
    <row r="16" spans="1:8" x14ac:dyDescent="0.25">
      <c r="A16" s="316"/>
      <c r="B16" s="315"/>
      <c r="C16" s="339"/>
      <c r="D16" s="346"/>
      <c r="E16" s="360"/>
      <c r="F16" s="313"/>
    </row>
    <row r="17" spans="1:6" ht="25.5" x14ac:dyDescent="0.25">
      <c r="A17" s="317" t="s">
        <v>850</v>
      </c>
      <c r="B17" s="532" t="s">
        <v>1176</v>
      </c>
      <c r="C17" s="339" t="s">
        <v>798</v>
      </c>
      <c r="D17" s="313">
        <v>24</v>
      </c>
      <c r="E17" s="360"/>
      <c r="F17" s="313">
        <f>D17*E17</f>
        <v>0</v>
      </c>
    </row>
    <row r="18" spans="1:6" x14ac:dyDescent="0.25">
      <c r="A18" s="316"/>
      <c r="B18" s="314"/>
      <c r="C18" s="337"/>
      <c r="D18" s="346"/>
      <c r="E18" s="360"/>
      <c r="F18" s="313"/>
    </row>
    <row r="19" spans="1:6" ht="102" x14ac:dyDescent="0.25">
      <c r="A19" s="317" t="s">
        <v>852</v>
      </c>
      <c r="B19" s="355" t="s">
        <v>1124</v>
      </c>
      <c r="C19" s="338"/>
      <c r="D19" s="347"/>
      <c r="E19" s="357"/>
      <c r="F19" s="307"/>
    </row>
    <row r="20" spans="1:6" x14ac:dyDescent="0.25">
      <c r="A20" s="316"/>
      <c r="B20" s="306" t="s">
        <v>1125</v>
      </c>
      <c r="C20" s="339" t="s">
        <v>779</v>
      </c>
      <c r="D20" s="346"/>
      <c r="E20" s="360"/>
      <c r="F20" s="313">
        <f>ROUND(SUM(F9:F18)/5,0)</f>
        <v>0</v>
      </c>
    </row>
    <row r="21" spans="1:6" x14ac:dyDescent="0.25">
      <c r="A21" s="316"/>
      <c r="B21" s="315"/>
      <c r="C21" s="339"/>
      <c r="D21" s="347"/>
      <c r="E21" s="357"/>
      <c r="F21" s="307"/>
    </row>
    <row r="22" spans="1:6" x14ac:dyDescent="0.25">
      <c r="A22" s="318"/>
      <c r="B22" s="319" t="s">
        <v>666</v>
      </c>
      <c r="C22" s="340"/>
      <c r="D22" s="392"/>
      <c r="E22" s="361"/>
      <c r="F22" s="320">
        <f>+ROUND(SUM(F9:F20),0)</f>
        <v>0</v>
      </c>
    </row>
    <row r="23" spans="1:6" x14ac:dyDescent="0.25">
      <c r="A23" s="321"/>
      <c r="B23" s="322"/>
      <c r="C23" s="341"/>
      <c r="D23" s="347"/>
      <c r="E23" s="362"/>
      <c r="F23" s="323"/>
    </row>
    <row r="24" spans="1:6" x14ac:dyDescent="0.25">
      <c r="A24" s="308" t="s">
        <v>787</v>
      </c>
      <c r="B24" s="312" t="s">
        <v>1126</v>
      </c>
      <c r="C24" s="342"/>
      <c r="D24" s="349"/>
      <c r="E24" s="363"/>
      <c r="F24" s="324"/>
    </row>
    <row r="25" spans="1:6" x14ac:dyDescent="0.25">
      <c r="A25" s="310"/>
      <c r="B25" s="306"/>
      <c r="C25" s="338"/>
      <c r="D25" s="347"/>
      <c r="E25" s="357"/>
      <c r="F25" s="307"/>
    </row>
    <row r="26" spans="1:6" ht="76.5" x14ac:dyDescent="0.25">
      <c r="A26" s="317" t="s">
        <v>788</v>
      </c>
      <c r="B26" s="306" t="s">
        <v>1128</v>
      </c>
      <c r="C26" s="337" t="s">
        <v>793</v>
      </c>
      <c r="D26" s="313">
        <v>16</v>
      </c>
      <c r="E26" s="360"/>
      <c r="F26" s="313">
        <f>D26*E26</f>
        <v>0</v>
      </c>
    </row>
    <row r="27" spans="1:6" x14ac:dyDescent="0.25">
      <c r="A27" s="316"/>
      <c r="B27" s="315"/>
      <c r="C27" s="339"/>
      <c r="D27" s="346"/>
      <c r="E27" s="360"/>
      <c r="F27" s="313"/>
    </row>
    <row r="28" spans="1:6" ht="114.75" x14ac:dyDescent="0.25">
      <c r="A28" s="317" t="s">
        <v>791</v>
      </c>
      <c r="B28" s="306" t="s">
        <v>1129</v>
      </c>
      <c r="C28" s="337" t="s">
        <v>793</v>
      </c>
      <c r="D28" s="422">
        <v>56.5</v>
      </c>
      <c r="E28" s="360"/>
      <c r="F28" s="313">
        <f>D28*E28</f>
        <v>0</v>
      </c>
    </row>
    <row r="29" spans="1:6" x14ac:dyDescent="0.25">
      <c r="A29" s="316"/>
      <c r="B29" s="315"/>
      <c r="C29" s="339"/>
      <c r="D29" s="353"/>
      <c r="E29" s="360"/>
      <c r="F29" s="313"/>
    </row>
    <row r="30" spans="1:6" ht="140.25" x14ac:dyDescent="0.25">
      <c r="A30" s="317" t="s">
        <v>794</v>
      </c>
      <c r="B30" s="306" t="s">
        <v>1130</v>
      </c>
      <c r="C30" s="337" t="s">
        <v>793</v>
      </c>
      <c r="D30" s="422">
        <v>7</v>
      </c>
      <c r="E30" s="360"/>
      <c r="F30" s="313">
        <f>D30*E30</f>
        <v>0</v>
      </c>
    </row>
    <row r="31" spans="1:6" x14ac:dyDescent="0.25">
      <c r="A31" s="316"/>
      <c r="B31" s="315"/>
      <c r="C31" s="339"/>
      <c r="D31" s="346"/>
      <c r="E31" s="360"/>
      <c r="F31" s="313"/>
    </row>
    <row r="32" spans="1:6" ht="25.5" x14ac:dyDescent="0.25">
      <c r="A32" s="325" t="s">
        <v>796</v>
      </c>
      <c r="B32" s="326" t="s">
        <v>797</v>
      </c>
      <c r="C32" s="337" t="s">
        <v>798</v>
      </c>
      <c r="D32" s="313">
        <v>1</v>
      </c>
      <c r="E32" s="360"/>
      <c r="F32" s="313">
        <f>D32*E32</f>
        <v>0</v>
      </c>
    </row>
    <row r="33" spans="1:6" x14ac:dyDescent="0.25">
      <c r="A33" s="316"/>
      <c r="B33" s="327"/>
      <c r="C33" s="343"/>
      <c r="D33" s="346"/>
      <c r="E33" s="364"/>
      <c r="F33" s="328"/>
    </row>
    <row r="34" spans="1:6" ht="51" x14ac:dyDescent="0.25">
      <c r="A34" s="317" t="s">
        <v>799</v>
      </c>
      <c r="B34" s="306" t="s">
        <v>1065</v>
      </c>
      <c r="C34" s="337" t="s">
        <v>801</v>
      </c>
      <c r="D34" s="313">
        <v>138</v>
      </c>
      <c r="E34" s="360"/>
      <c r="F34" s="313">
        <f>D34*E34</f>
        <v>0</v>
      </c>
    </row>
    <row r="35" spans="1:6" x14ac:dyDescent="0.25">
      <c r="A35" s="316"/>
      <c r="B35" s="329"/>
      <c r="C35" s="344"/>
      <c r="D35" s="346"/>
      <c r="E35" s="364"/>
      <c r="F35" s="328"/>
    </row>
    <row r="36" spans="1:6" ht="38.25" x14ac:dyDescent="0.25">
      <c r="A36" s="325" t="s">
        <v>802</v>
      </c>
      <c r="B36" s="326" t="s">
        <v>1066</v>
      </c>
      <c r="C36" s="337" t="s">
        <v>801</v>
      </c>
      <c r="D36" s="313">
        <v>40</v>
      </c>
      <c r="E36" s="360"/>
      <c r="F36" s="313">
        <f>D36*E36</f>
        <v>0</v>
      </c>
    </row>
    <row r="37" spans="1:6" x14ac:dyDescent="0.25">
      <c r="A37" s="330"/>
      <c r="B37" s="329"/>
      <c r="C37" s="344"/>
      <c r="D37" s="346"/>
      <c r="E37" s="365"/>
      <c r="F37" s="328"/>
    </row>
    <row r="38" spans="1:6" ht="76.5" x14ac:dyDescent="0.25">
      <c r="A38" s="331" t="s">
        <v>804</v>
      </c>
      <c r="B38" s="306" t="s">
        <v>1067</v>
      </c>
      <c r="C38" s="337" t="s">
        <v>793</v>
      </c>
      <c r="D38" s="422">
        <v>19</v>
      </c>
      <c r="E38" s="360"/>
      <c r="F38" s="313">
        <f>D38*E38</f>
        <v>0</v>
      </c>
    </row>
    <row r="39" spans="1:6" x14ac:dyDescent="0.25">
      <c r="A39" s="330"/>
      <c r="B39" s="314"/>
      <c r="C39" s="337"/>
      <c r="D39" s="422"/>
      <c r="E39" s="360"/>
      <c r="F39" s="313"/>
    </row>
    <row r="40" spans="1:6" ht="76.5" x14ac:dyDescent="0.25">
      <c r="A40" s="325" t="s">
        <v>806</v>
      </c>
      <c r="B40" s="306" t="s">
        <v>1068</v>
      </c>
      <c r="C40" s="337" t="s">
        <v>793</v>
      </c>
      <c r="D40" s="422">
        <v>36.5</v>
      </c>
      <c r="E40" s="360"/>
      <c r="F40" s="313">
        <f>D40*E40</f>
        <v>0</v>
      </c>
    </row>
    <row r="41" spans="1:6" x14ac:dyDescent="0.25">
      <c r="A41" s="316"/>
      <c r="B41" s="314"/>
      <c r="C41" s="337"/>
      <c r="D41" s="346"/>
      <c r="E41" s="360"/>
      <c r="F41" s="313"/>
    </row>
    <row r="42" spans="1:6" ht="51" x14ac:dyDescent="0.25">
      <c r="A42" s="325" t="s">
        <v>808</v>
      </c>
      <c r="B42" s="326" t="s">
        <v>1073</v>
      </c>
      <c r="C42" s="337" t="s">
        <v>793</v>
      </c>
      <c r="D42" s="422">
        <v>8</v>
      </c>
      <c r="E42" s="360"/>
      <c r="F42" s="313">
        <f>D42*E42</f>
        <v>0</v>
      </c>
    </row>
    <row r="43" spans="1:6" x14ac:dyDescent="0.25">
      <c r="A43" s="330"/>
      <c r="B43" s="314"/>
      <c r="C43" s="337"/>
      <c r="D43" s="348"/>
      <c r="E43" s="366"/>
      <c r="F43" s="313"/>
    </row>
    <row r="44" spans="1:6" ht="51" x14ac:dyDescent="0.25">
      <c r="A44" s="325" t="s">
        <v>953</v>
      </c>
      <c r="B44" s="326" t="s">
        <v>1074</v>
      </c>
      <c r="C44" s="337" t="s">
        <v>798</v>
      </c>
      <c r="D44" s="313">
        <v>8</v>
      </c>
      <c r="E44" s="360"/>
      <c r="F44" s="313">
        <f>D44*E44</f>
        <v>0</v>
      </c>
    </row>
    <row r="45" spans="1:6" x14ac:dyDescent="0.25">
      <c r="A45" s="330"/>
      <c r="B45" s="329"/>
      <c r="C45" s="344"/>
      <c r="D45" s="348"/>
      <c r="E45" s="365"/>
      <c r="F45" s="328"/>
    </row>
    <row r="46" spans="1:6" ht="25.5" x14ac:dyDescent="0.25">
      <c r="A46" s="317" t="s">
        <v>954</v>
      </c>
      <c r="B46" s="306" t="s">
        <v>1177</v>
      </c>
      <c r="C46" s="337"/>
      <c r="D46" s="346"/>
      <c r="E46" s="360"/>
      <c r="F46" s="313"/>
    </row>
    <row r="47" spans="1:6" ht="15.75" x14ac:dyDescent="0.25">
      <c r="A47" s="317"/>
      <c r="B47" s="331" t="s">
        <v>1135</v>
      </c>
      <c r="C47" s="337" t="s">
        <v>786</v>
      </c>
      <c r="D47" s="313">
        <v>66</v>
      </c>
      <c r="E47" s="360"/>
      <c r="F47" s="313">
        <f>D47*E47</f>
        <v>0</v>
      </c>
    </row>
    <row r="48" spans="1:6" ht="15.75" x14ac:dyDescent="0.25">
      <c r="A48" s="317"/>
      <c r="B48" s="331" t="s">
        <v>1136</v>
      </c>
      <c r="C48" s="337" t="s">
        <v>801</v>
      </c>
      <c r="D48" s="313">
        <v>86</v>
      </c>
      <c r="E48" s="360"/>
      <c r="F48" s="313">
        <f>D48*E48</f>
        <v>0</v>
      </c>
    </row>
    <row r="49" spans="1:6" x14ac:dyDescent="0.25">
      <c r="A49" s="330"/>
      <c r="B49" s="314"/>
      <c r="C49" s="337"/>
      <c r="D49" s="348"/>
      <c r="E49" s="366"/>
      <c r="F49" s="313"/>
    </row>
    <row r="50" spans="1:6" ht="89.25" x14ac:dyDescent="0.25">
      <c r="A50" s="317" t="s">
        <v>956</v>
      </c>
      <c r="B50" s="306" t="s">
        <v>1138</v>
      </c>
      <c r="C50" s="337" t="s">
        <v>793</v>
      </c>
      <c r="D50" s="422">
        <v>9</v>
      </c>
      <c r="E50" s="360"/>
      <c r="F50" s="313">
        <f>D50*E50</f>
        <v>0</v>
      </c>
    </row>
    <row r="51" spans="1:6" x14ac:dyDescent="0.25">
      <c r="A51" s="316"/>
      <c r="B51" s="315"/>
      <c r="C51" s="339"/>
      <c r="D51" s="353"/>
      <c r="E51" s="360"/>
      <c r="F51" s="313"/>
    </row>
    <row r="52" spans="1:6" ht="51" x14ac:dyDescent="0.25">
      <c r="A52" s="317" t="s">
        <v>1178</v>
      </c>
      <c r="B52" s="306" t="s">
        <v>1140</v>
      </c>
      <c r="C52" s="337" t="s">
        <v>793</v>
      </c>
      <c r="D52" s="422">
        <v>8.5</v>
      </c>
      <c r="E52" s="360"/>
      <c r="F52" s="313">
        <f>D52*E52</f>
        <v>0</v>
      </c>
    </row>
    <row r="53" spans="1:6" x14ac:dyDescent="0.25">
      <c r="A53" s="317"/>
      <c r="B53" s="322"/>
      <c r="C53" s="341"/>
      <c r="D53" s="346"/>
      <c r="E53" s="362"/>
      <c r="F53" s="323"/>
    </row>
    <row r="54" spans="1:6" ht="38.25" x14ac:dyDescent="0.25">
      <c r="A54" s="317" t="s">
        <v>1075</v>
      </c>
      <c r="B54" s="355" t="s">
        <v>1142</v>
      </c>
      <c r="C54" s="337" t="s">
        <v>801</v>
      </c>
      <c r="D54" s="313">
        <v>66</v>
      </c>
      <c r="E54" s="360"/>
      <c r="F54" s="313">
        <f>D54*E54</f>
        <v>0</v>
      </c>
    </row>
    <row r="55" spans="1:6" x14ac:dyDescent="0.25">
      <c r="A55" s="317"/>
      <c r="B55" s="322"/>
      <c r="C55" s="341"/>
      <c r="D55" s="346"/>
      <c r="E55" s="362"/>
      <c r="F55" s="323"/>
    </row>
    <row r="56" spans="1:6" ht="51" x14ac:dyDescent="0.25">
      <c r="A56" s="317" t="s">
        <v>1137</v>
      </c>
      <c r="B56" s="306" t="s">
        <v>1179</v>
      </c>
      <c r="C56" s="338"/>
      <c r="D56" s="346"/>
      <c r="E56" s="357"/>
      <c r="F56" s="307"/>
    </row>
    <row r="57" spans="1:6" ht="26.25" x14ac:dyDescent="0.25">
      <c r="A57" s="317"/>
      <c r="B57" s="535" t="s">
        <v>1145</v>
      </c>
      <c r="C57" s="337" t="s">
        <v>801</v>
      </c>
      <c r="D57" s="313">
        <v>152</v>
      </c>
      <c r="E57" s="360"/>
      <c r="F57" s="313">
        <f>D57*E57</f>
        <v>0</v>
      </c>
    </row>
    <row r="58" spans="1:6" ht="25.5" x14ac:dyDescent="0.25">
      <c r="A58" s="317"/>
      <c r="B58" s="331" t="s">
        <v>1146</v>
      </c>
      <c r="C58" s="337" t="s">
        <v>801</v>
      </c>
      <c r="D58" s="313">
        <v>152</v>
      </c>
      <c r="E58" s="360"/>
      <c r="F58" s="313">
        <f>D58*E58</f>
        <v>0</v>
      </c>
    </row>
    <row r="59" spans="1:6" x14ac:dyDescent="0.25">
      <c r="A59" s="317"/>
      <c r="B59" s="331"/>
      <c r="C59" s="337"/>
      <c r="D59" s="346"/>
      <c r="E59" s="360"/>
      <c r="F59" s="313"/>
    </row>
    <row r="60" spans="1:6" ht="63.75" x14ac:dyDescent="0.25">
      <c r="A60" s="325" t="s">
        <v>1141</v>
      </c>
      <c r="B60" s="355" t="s">
        <v>1148</v>
      </c>
      <c r="C60" s="337" t="s">
        <v>801</v>
      </c>
      <c r="D60" s="313">
        <v>86</v>
      </c>
      <c r="E60" s="360"/>
      <c r="F60" s="313">
        <f>D60*E60</f>
        <v>0</v>
      </c>
    </row>
    <row r="61" spans="1:6" x14ac:dyDescent="0.25">
      <c r="A61" s="317"/>
      <c r="B61" s="331"/>
      <c r="C61" s="337"/>
      <c r="D61" s="346"/>
      <c r="E61" s="360"/>
      <c r="F61" s="313"/>
    </row>
    <row r="62" spans="1:6" ht="63.75" x14ac:dyDescent="0.25">
      <c r="A62" s="325" t="s">
        <v>1143</v>
      </c>
      <c r="B62" s="355" t="s">
        <v>1150</v>
      </c>
      <c r="C62" s="338"/>
      <c r="D62" s="347"/>
      <c r="E62" s="357"/>
      <c r="F62" s="307"/>
    </row>
    <row r="63" spans="1:6" x14ac:dyDescent="0.25">
      <c r="A63" s="316"/>
      <c r="B63" s="306" t="s">
        <v>1151</v>
      </c>
      <c r="C63" s="339" t="s">
        <v>779</v>
      </c>
      <c r="D63" s="346"/>
      <c r="E63" s="360"/>
      <c r="F63" s="313">
        <f>ROUND(SUM(F26:F61)/10,0)</f>
        <v>0</v>
      </c>
    </row>
    <row r="64" spans="1:6" x14ac:dyDescent="0.25">
      <c r="A64" s="332"/>
      <c r="B64" s="306"/>
      <c r="C64" s="338"/>
      <c r="D64" s="481"/>
      <c r="E64" s="357"/>
      <c r="F64" s="307"/>
    </row>
    <row r="65" spans="1:6" x14ac:dyDescent="0.25">
      <c r="A65" s="333"/>
      <c r="B65" s="319" t="s">
        <v>958</v>
      </c>
      <c r="C65" s="340"/>
      <c r="D65" s="392"/>
      <c r="E65" s="361"/>
      <c r="F65" s="320">
        <f>+ROUND(SUM(F26:F64),0)</f>
        <v>0</v>
      </c>
    </row>
    <row r="66" spans="1:6" x14ac:dyDescent="0.25">
      <c r="A66" s="334"/>
      <c r="B66" s="322"/>
      <c r="C66" s="341"/>
      <c r="D66" s="481"/>
      <c r="E66" s="362"/>
      <c r="F66" s="323"/>
    </row>
    <row r="67" spans="1:6" x14ac:dyDescent="0.25">
      <c r="A67" s="424"/>
      <c r="B67" s="322"/>
      <c r="C67" s="341"/>
      <c r="D67" s="347"/>
      <c r="E67" s="362"/>
      <c r="F67" s="323"/>
    </row>
    <row r="68" spans="1:6" x14ac:dyDescent="0.25">
      <c r="A68" s="308" t="s">
        <v>811</v>
      </c>
      <c r="B68" s="312" t="s">
        <v>995</v>
      </c>
      <c r="C68" s="342"/>
      <c r="D68" s="349"/>
      <c r="E68" s="363"/>
      <c r="F68" s="324"/>
    </row>
    <row r="69" spans="1:6" x14ac:dyDescent="0.25">
      <c r="A69" s="316"/>
      <c r="B69" s="306"/>
      <c r="C69" s="338"/>
      <c r="D69" s="347"/>
      <c r="E69" s="357"/>
      <c r="F69" s="307"/>
    </row>
    <row r="70" spans="1:6" ht="89.25" x14ac:dyDescent="0.25">
      <c r="A70" s="332" t="s">
        <v>813</v>
      </c>
      <c r="B70" s="335" t="s">
        <v>1077</v>
      </c>
      <c r="C70" s="337" t="s">
        <v>793</v>
      </c>
      <c r="D70" s="422">
        <v>6.5</v>
      </c>
      <c r="E70" s="360"/>
      <c r="F70" s="313">
        <f>D70*E70</f>
        <v>0</v>
      </c>
    </row>
    <row r="71" spans="1:6" x14ac:dyDescent="0.25">
      <c r="A71" s="332"/>
      <c r="B71" s="315"/>
      <c r="C71" s="339"/>
      <c r="D71" s="451"/>
      <c r="E71" s="359"/>
      <c r="F71" s="307"/>
    </row>
    <row r="72" spans="1:6" ht="89.25" x14ac:dyDescent="0.25">
      <c r="A72" s="325" t="s">
        <v>815</v>
      </c>
      <c r="B72" s="335" t="s">
        <v>1152</v>
      </c>
      <c r="C72" s="425"/>
      <c r="D72" s="352"/>
      <c r="E72" s="357"/>
      <c r="F72" s="307"/>
    </row>
    <row r="73" spans="1:6" x14ac:dyDescent="0.25">
      <c r="A73" s="325"/>
      <c r="B73" s="335" t="s">
        <v>1153</v>
      </c>
      <c r="C73" s="425"/>
      <c r="D73" s="352"/>
      <c r="E73" s="357"/>
      <c r="F73" s="307"/>
    </row>
    <row r="74" spans="1:6" ht="15.75" x14ac:dyDescent="0.25">
      <c r="A74" s="330"/>
      <c r="B74" s="331" t="s">
        <v>1079</v>
      </c>
      <c r="C74" s="337" t="s">
        <v>786</v>
      </c>
      <c r="D74" s="422">
        <v>33</v>
      </c>
      <c r="E74" s="360"/>
      <c r="F74" s="313">
        <f>D74*E74</f>
        <v>0</v>
      </c>
    </row>
    <row r="75" spans="1:6" x14ac:dyDescent="0.25">
      <c r="A75" s="330"/>
      <c r="B75" s="314"/>
      <c r="C75" s="337"/>
      <c r="D75" s="353"/>
      <c r="E75" s="360"/>
      <c r="F75" s="313"/>
    </row>
    <row r="76" spans="1:6" ht="127.5" x14ac:dyDescent="0.25">
      <c r="A76" s="325" t="s">
        <v>817</v>
      </c>
      <c r="B76" s="355" t="s">
        <v>1154</v>
      </c>
      <c r="C76" s="338"/>
      <c r="D76" s="352"/>
      <c r="E76" s="399"/>
      <c r="F76" s="323"/>
    </row>
    <row r="77" spans="1:6" x14ac:dyDescent="0.25">
      <c r="A77" s="325"/>
      <c r="B77" s="306"/>
      <c r="C77" s="338"/>
      <c r="D77" s="347"/>
      <c r="E77" s="399"/>
      <c r="F77" s="323"/>
    </row>
    <row r="78" spans="1:6" x14ac:dyDescent="0.25">
      <c r="A78" s="424"/>
      <c r="B78" s="331" t="s">
        <v>1180</v>
      </c>
      <c r="C78" s="339" t="s">
        <v>69</v>
      </c>
      <c r="D78" s="313">
        <v>1</v>
      </c>
      <c r="E78" s="397"/>
      <c r="F78" s="313">
        <f>D78*E78</f>
        <v>0</v>
      </c>
    </row>
    <row r="79" spans="1:6" x14ac:dyDescent="0.25">
      <c r="A79" s="424"/>
      <c r="B79" s="331" t="s">
        <v>1181</v>
      </c>
      <c r="C79" s="339" t="s">
        <v>69</v>
      </c>
      <c r="D79" s="313">
        <v>4</v>
      </c>
      <c r="E79" s="397"/>
      <c r="F79" s="313">
        <f>D79*E79</f>
        <v>0</v>
      </c>
    </row>
    <row r="80" spans="1:6" x14ac:dyDescent="0.25">
      <c r="A80" s="424"/>
      <c r="B80" s="315"/>
      <c r="C80" s="339"/>
      <c r="D80" s="346"/>
      <c r="E80" s="426"/>
      <c r="F80" s="313"/>
    </row>
    <row r="81" spans="1:15" ht="76.5" x14ac:dyDescent="0.25">
      <c r="A81" s="317" t="s">
        <v>819</v>
      </c>
      <c r="B81" s="326" t="s">
        <v>1161</v>
      </c>
      <c r="C81" s="337" t="s">
        <v>786</v>
      </c>
      <c r="D81" s="422">
        <v>20</v>
      </c>
      <c r="E81" s="397"/>
      <c r="F81" s="313">
        <f>D81*E81</f>
        <v>0</v>
      </c>
      <c r="H81" s="549"/>
      <c r="I81" s="549"/>
      <c r="J81" s="549"/>
      <c r="K81" s="549"/>
      <c r="L81" s="549"/>
      <c r="M81" s="549"/>
      <c r="N81" s="549"/>
      <c r="O81" s="549"/>
    </row>
    <row r="82" spans="1:15" x14ac:dyDescent="0.25">
      <c r="A82" s="317"/>
      <c r="B82" s="427" t="s">
        <v>1182</v>
      </c>
      <c r="C82" s="337"/>
      <c r="D82" s="422"/>
      <c r="E82" s="360"/>
      <c r="F82" s="313"/>
      <c r="H82" s="549"/>
      <c r="I82" s="549"/>
      <c r="J82" s="549"/>
      <c r="K82" s="549"/>
      <c r="L82" s="549"/>
      <c r="M82" s="549"/>
      <c r="N82" s="549"/>
      <c r="O82" s="549"/>
    </row>
    <row r="83" spans="1:15" x14ac:dyDescent="0.25">
      <c r="A83" s="317"/>
      <c r="B83" s="427" t="s">
        <v>1183</v>
      </c>
      <c r="C83" s="337"/>
      <c r="D83" s="422"/>
      <c r="E83" s="360"/>
      <c r="F83" s="313"/>
      <c r="H83" s="549"/>
      <c r="I83" s="549"/>
      <c r="J83" s="549"/>
      <c r="K83" s="549"/>
      <c r="L83" s="549"/>
      <c r="M83" s="549"/>
      <c r="N83" s="549"/>
      <c r="O83" s="549"/>
    </row>
    <row r="84" spans="1:15" ht="38.25" x14ac:dyDescent="0.25">
      <c r="A84" s="316"/>
      <c r="B84" s="427" t="s">
        <v>1164</v>
      </c>
      <c r="C84" s="339" t="s">
        <v>69</v>
      </c>
      <c r="D84" s="422">
        <v>3</v>
      </c>
      <c r="E84" s="360"/>
      <c r="F84" s="313">
        <f>D84*E84</f>
        <v>0</v>
      </c>
      <c r="H84" s="549"/>
      <c r="I84" s="549"/>
      <c r="J84" s="549"/>
      <c r="K84" s="549"/>
      <c r="L84" s="549"/>
      <c r="M84" s="549"/>
      <c r="N84" s="549"/>
      <c r="O84" s="549"/>
    </row>
    <row r="85" spans="1:15" x14ac:dyDescent="0.25">
      <c r="A85" s="424"/>
      <c r="B85" s="331"/>
      <c r="C85" s="337"/>
      <c r="D85" s="346"/>
      <c r="E85" s="360"/>
      <c r="F85" s="313"/>
      <c r="H85" s="549"/>
      <c r="I85" s="549"/>
      <c r="J85" s="549"/>
      <c r="K85" s="549"/>
      <c r="L85" s="549"/>
      <c r="M85" s="549"/>
      <c r="N85" s="549"/>
      <c r="O85" s="549"/>
    </row>
    <row r="86" spans="1:15" ht="38.25" x14ac:dyDescent="0.25">
      <c r="A86" s="325" t="s">
        <v>824</v>
      </c>
      <c r="B86" s="306" t="s">
        <v>1184</v>
      </c>
      <c r="C86" s="338"/>
      <c r="D86" s="347"/>
      <c r="E86" s="357"/>
      <c r="F86" s="307"/>
      <c r="H86" s="549"/>
      <c r="I86" s="549"/>
      <c r="J86" s="549"/>
      <c r="K86" s="549"/>
      <c r="L86" s="549"/>
      <c r="M86" s="549"/>
      <c r="N86" s="549"/>
      <c r="O86" s="549"/>
    </row>
    <row r="87" spans="1:15" x14ac:dyDescent="0.25">
      <c r="A87" s="316"/>
      <c r="B87" s="306" t="s">
        <v>1166</v>
      </c>
      <c r="C87" s="339" t="s">
        <v>779</v>
      </c>
      <c r="D87" s="346"/>
      <c r="E87" s="360"/>
      <c r="F87" s="313">
        <f>ROUND(SUM(F70:F85)/10,0)</f>
        <v>0</v>
      </c>
      <c r="H87" s="549"/>
      <c r="I87" s="549"/>
      <c r="J87" s="549"/>
      <c r="K87" s="549"/>
      <c r="L87" s="549"/>
      <c r="M87" s="549"/>
      <c r="N87" s="549"/>
      <c r="O87" s="549"/>
    </row>
    <row r="88" spans="1:15" x14ac:dyDescent="0.25">
      <c r="A88" s="316"/>
      <c r="B88" s="306"/>
      <c r="C88" s="338"/>
      <c r="D88" s="481"/>
      <c r="E88" s="357"/>
      <c r="F88" s="307"/>
      <c r="H88" s="549"/>
      <c r="I88" s="549"/>
      <c r="J88" s="549"/>
      <c r="K88" s="549"/>
      <c r="L88" s="549"/>
      <c r="M88" s="549"/>
      <c r="N88" s="549"/>
      <c r="O88" s="549"/>
    </row>
    <row r="89" spans="1:15" x14ac:dyDescent="0.25">
      <c r="A89" s="333"/>
      <c r="B89" s="319" t="s">
        <v>841</v>
      </c>
      <c r="C89" s="340"/>
      <c r="D89" s="392"/>
      <c r="E89" s="361"/>
      <c r="F89" s="320">
        <f>+ROUND(SUM(F70:F87),0)</f>
        <v>0</v>
      </c>
      <c r="H89" s="549"/>
      <c r="I89" s="549"/>
      <c r="J89" s="549"/>
      <c r="K89" s="549"/>
      <c r="L89" s="549"/>
      <c r="M89" s="549"/>
      <c r="N89" s="549"/>
      <c r="O89" s="549"/>
    </row>
    <row r="90" spans="1:15" x14ac:dyDescent="0.25">
      <c r="A90" s="316"/>
      <c r="B90" s="306"/>
      <c r="C90" s="338"/>
      <c r="D90" s="481"/>
      <c r="E90" s="357"/>
      <c r="F90" s="307"/>
    </row>
    <row r="91" spans="1:15" x14ac:dyDescent="0.25">
      <c r="A91" s="308" t="s">
        <v>1036</v>
      </c>
      <c r="B91" s="312" t="s">
        <v>1083</v>
      </c>
      <c r="C91" s="342"/>
      <c r="D91" s="349"/>
      <c r="E91" s="363"/>
      <c r="F91" s="324"/>
    </row>
    <row r="92" spans="1:15" x14ac:dyDescent="0.25">
      <c r="A92" s="310"/>
      <c r="B92" s="306"/>
      <c r="C92" s="338"/>
      <c r="D92" s="347"/>
      <c r="E92" s="357"/>
      <c r="F92" s="307"/>
    </row>
    <row r="93" spans="1:15" ht="15.75" x14ac:dyDescent="0.25">
      <c r="A93" s="317" t="s">
        <v>1038</v>
      </c>
      <c r="B93" s="306" t="s">
        <v>1084</v>
      </c>
      <c r="C93" s="337" t="s">
        <v>801</v>
      </c>
      <c r="D93" s="313">
        <v>152</v>
      </c>
      <c r="E93" s="360"/>
      <c r="F93" s="313">
        <f>D93*E93</f>
        <v>0</v>
      </c>
    </row>
    <row r="94" spans="1:15" x14ac:dyDescent="0.25">
      <c r="A94" s="316"/>
      <c r="B94" s="315"/>
      <c r="C94" s="339"/>
      <c r="D94" s="347"/>
      <c r="E94" s="357"/>
      <c r="F94" s="307"/>
    </row>
    <row r="95" spans="1:15" ht="25.5" x14ac:dyDescent="0.25">
      <c r="A95" s="317" t="s">
        <v>1040</v>
      </c>
      <c r="B95" s="306" t="s">
        <v>1167</v>
      </c>
      <c r="C95" s="337" t="s">
        <v>786</v>
      </c>
      <c r="D95" s="313">
        <v>33</v>
      </c>
      <c r="E95" s="360"/>
      <c r="F95" s="313">
        <f>D95*E95</f>
        <v>0</v>
      </c>
    </row>
    <row r="96" spans="1:15" x14ac:dyDescent="0.25">
      <c r="A96" s="316"/>
      <c r="B96" s="315"/>
      <c r="C96" s="339"/>
      <c r="D96" s="307"/>
      <c r="E96" s="357"/>
      <c r="F96" s="307"/>
    </row>
    <row r="97" spans="1:6" ht="25.5" x14ac:dyDescent="0.25">
      <c r="A97" s="317" t="s">
        <v>1086</v>
      </c>
      <c r="B97" s="306" t="s">
        <v>1087</v>
      </c>
      <c r="C97" s="337" t="s">
        <v>786</v>
      </c>
      <c r="D97" s="313">
        <v>33</v>
      </c>
      <c r="E97" s="360"/>
      <c r="F97" s="313">
        <f>D97*E97</f>
        <v>0</v>
      </c>
    </row>
    <row r="98" spans="1:6" x14ac:dyDescent="0.25">
      <c r="A98" s="424"/>
      <c r="B98" s="327"/>
      <c r="C98" s="343"/>
      <c r="D98" s="307"/>
      <c r="E98" s="362"/>
      <c r="F98" s="323"/>
    </row>
    <row r="99" spans="1:6" ht="25.5" x14ac:dyDescent="0.25">
      <c r="A99" s="317" t="s">
        <v>1088</v>
      </c>
      <c r="B99" s="306" t="s">
        <v>1089</v>
      </c>
      <c r="C99" s="338"/>
      <c r="D99" s="307"/>
      <c r="E99" s="357"/>
      <c r="F99" s="307"/>
    </row>
    <row r="100" spans="1:6" x14ac:dyDescent="0.25">
      <c r="A100" s="317"/>
      <c r="B100" s="306"/>
      <c r="C100" s="338"/>
      <c r="D100" s="307"/>
      <c r="E100" s="357"/>
      <c r="F100" s="307"/>
    </row>
    <row r="101" spans="1:6" ht="15.75" x14ac:dyDescent="0.25">
      <c r="A101" s="317"/>
      <c r="B101" s="331" t="s">
        <v>1090</v>
      </c>
      <c r="C101" s="337" t="s">
        <v>786</v>
      </c>
      <c r="D101" s="313">
        <v>33</v>
      </c>
      <c r="E101" s="360"/>
      <c r="F101" s="313">
        <f>D101*E101</f>
        <v>0</v>
      </c>
    </row>
    <row r="102" spans="1:6" ht="15.75" x14ac:dyDescent="0.25">
      <c r="A102" s="317"/>
      <c r="B102" s="331" t="s">
        <v>1168</v>
      </c>
      <c r="C102" s="337" t="s">
        <v>786</v>
      </c>
      <c r="D102" s="422">
        <v>20</v>
      </c>
      <c r="E102" s="360"/>
      <c r="F102" s="313">
        <f>D102*E102</f>
        <v>0</v>
      </c>
    </row>
    <row r="103" spans="1:6" x14ac:dyDescent="0.25">
      <c r="A103" s="316"/>
      <c r="B103" s="315"/>
      <c r="C103" s="339"/>
      <c r="D103" s="347"/>
      <c r="E103" s="357"/>
      <c r="F103" s="307"/>
    </row>
    <row r="104" spans="1:6" ht="25.5" x14ac:dyDescent="0.25">
      <c r="A104" s="317" t="s">
        <v>1091</v>
      </c>
      <c r="B104" s="306" t="s">
        <v>1169</v>
      </c>
      <c r="C104" s="338"/>
      <c r="D104" s="347"/>
      <c r="E104" s="357"/>
      <c r="F104" s="307"/>
    </row>
    <row r="105" spans="1:6" x14ac:dyDescent="0.25">
      <c r="A105" s="317"/>
      <c r="B105" s="314"/>
      <c r="C105" s="337"/>
      <c r="D105" s="347"/>
      <c r="E105" s="357"/>
      <c r="F105" s="307"/>
    </row>
    <row r="106" spans="1:6" x14ac:dyDescent="0.25">
      <c r="A106" s="317"/>
      <c r="B106" s="429" t="s">
        <v>1170</v>
      </c>
      <c r="C106" s="536"/>
      <c r="D106" s="347"/>
      <c r="E106" s="357"/>
      <c r="F106" s="307"/>
    </row>
    <row r="107" spans="1:6" x14ac:dyDescent="0.25">
      <c r="A107" s="317"/>
      <c r="B107" s="331" t="s">
        <v>1185</v>
      </c>
      <c r="C107" s="339" t="s">
        <v>69</v>
      </c>
      <c r="D107" s="313">
        <v>2</v>
      </c>
      <c r="E107" s="360"/>
      <c r="F107" s="313">
        <f>D107*E107</f>
        <v>0</v>
      </c>
    </row>
    <row r="108" spans="1:6" x14ac:dyDescent="0.25">
      <c r="A108" s="317"/>
      <c r="B108" s="331" t="s">
        <v>1172</v>
      </c>
      <c r="C108" s="536"/>
      <c r="D108" s="347"/>
      <c r="E108" s="357"/>
      <c r="F108" s="307"/>
    </row>
    <row r="109" spans="1:6" x14ac:dyDescent="0.25">
      <c r="A109" s="317"/>
      <c r="B109" s="331" t="s">
        <v>1173</v>
      </c>
      <c r="C109" s="339" t="s">
        <v>69</v>
      </c>
      <c r="D109" s="313">
        <v>3</v>
      </c>
      <c r="E109" s="360"/>
      <c r="F109" s="313">
        <f>D109*E109</f>
        <v>0</v>
      </c>
    </row>
    <row r="110" spans="1:6" x14ac:dyDescent="0.25">
      <c r="A110" s="317"/>
      <c r="B110" s="314"/>
      <c r="C110" s="337"/>
      <c r="D110" s="346"/>
      <c r="E110" s="360"/>
      <c r="F110" s="313"/>
    </row>
    <row r="111" spans="1:6" x14ac:dyDescent="0.25">
      <c r="A111" s="325" t="s">
        <v>1174</v>
      </c>
      <c r="B111" s="306" t="s">
        <v>1092</v>
      </c>
      <c r="C111" s="338"/>
      <c r="D111" s="347"/>
      <c r="E111" s="357"/>
      <c r="F111" s="307"/>
    </row>
    <row r="112" spans="1:6" x14ac:dyDescent="0.25">
      <c r="A112" s="316"/>
      <c r="B112" s="306" t="s">
        <v>1175</v>
      </c>
      <c r="C112" s="315" t="s">
        <v>779</v>
      </c>
      <c r="D112" s="347"/>
      <c r="E112" s="357"/>
      <c r="F112" s="313">
        <f>ROUND(SUM(F93:F110)/10,0)</f>
        <v>0</v>
      </c>
    </row>
    <row r="113" spans="1:6" x14ac:dyDescent="0.25">
      <c r="A113" s="316"/>
      <c r="B113" s="315"/>
      <c r="C113" s="339"/>
      <c r="D113" s="347"/>
      <c r="E113" s="357"/>
      <c r="F113" s="307"/>
    </row>
    <row r="114" spans="1:6" x14ac:dyDescent="0.25">
      <c r="A114" s="333"/>
      <c r="B114" s="319" t="s">
        <v>1094</v>
      </c>
      <c r="C114" s="340"/>
      <c r="D114" s="392"/>
      <c r="E114" s="361"/>
      <c r="F114" s="320">
        <f>+ROUND(SUM(F93:F113),0)</f>
        <v>0</v>
      </c>
    </row>
    <row r="115" spans="1:6" x14ac:dyDescent="0.25">
      <c r="A115" s="302"/>
      <c r="B115" s="302"/>
      <c r="C115" s="345"/>
      <c r="D115" s="350"/>
      <c r="E115" s="537"/>
      <c r="F115" s="303"/>
    </row>
    <row r="116" spans="1:6" x14ac:dyDescent="0.25">
      <c r="A116" s="302"/>
      <c r="B116" s="302"/>
      <c r="C116" s="345"/>
      <c r="D116" s="351"/>
      <c r="E116" s="367"/>
      <c r="F116" s="431"/>
    </row>
    <row r="117" spans="1:6" ht="15.75" thickBot="1" x14ac:dyDescent="0.3">
      <c r="A117" s="551"/>
      <c r="B117" s="551"/>
      <c r="C117" s="552"/>
      <c r="D117" s="553"/>
      <c r="E117" s="554"/>
      <c r="F117" s="555"/>
    </row>
    <row r="118" spans="1:6" ht="15.75" thickTop="1" x14ac:dyDescent="0.25">
      <c r="A118" s="302"/>
      <c r="B118" s="556" t="s">
        <v>1258</v>
      </c>
      <c r="C118" s="557"/>
      <c r="D118" s="558"/>
      <c r="E118" s="559"/>
      <c r="F118" s="560">
        <f>SUM(F114,F89,F65,F22)</f>
        <v>0</v>
      </c>
    </row>
    <row r="119" spans="1:6" x14ac:dyDescent="0.25">
      <c r="A119" s="302"/>
      <c r="B119" s="302"/>
      <c r="C119" s="345"/>
      <c r="D119" s="351"/>
      <c r="E119" s="367"/>
      <c r="F119" s="304"/>
    </row>
    <row r="120" spans="1:6" x14ac:dyDescent="0.25">
      <c r="A120" s="302"/>
      <c r="B120" s="302"/>
      <c r="C120" s="345"/>
      <c r="D120" s="351"/>
      <c r="E120" s="367"/>
      <c r="F120" s="304"/>
    </row>
    <row r="121" spans="1:6" x14ac:dyDescent="0.25">
      <c r="A121" s="302"/>
      <c r="B121" s="302"/>
      <c r="C121" s="345"/>
      <c r="D121" s="351"/>
      <c r="E121" s="367"/>
      <c r="F121" s="304"/>
    </row>
    <row r="122" spans="1:6" x14ac:dyDescent="0.25">
      <c r="A122" s="302"/>
      <c r="B122" s="302"/>
      <c r="C122" s="345"/>
      <c r="D122" s="351"/>
      <c r="E122" s="367"/>
      <c r="F122" s="304"/>
    </row>
    <row r="123" spans="1:6" x14ac:dyDescent="0.25">
      <c r="A123" s="302"/>
      <c r="B123" s="302"/>
      <c r="C123" s="345"/>
      <c r="D123" s="351"/>
      <c r="E123" s="367"/>
      <c r="F123" s="304"/>
    </row>
    <row r="124" spans="1:6" x14ac:dyDescent="0.25">
      <c r="A124" s="302"/>
      <c r="B124" s="302"/>
      <c r="C124" s="345"/>
      <c r="D124" s="351"/>
      <c r="E124" s="367"/>
      <c r="F124" s="304"/>
    </row>
    <row r="125" spans="1:6" x14ac:dyDescent="0.25">
      <c r="A125" s="302"/>
      <c r="B125" s="302"/>
      <c r="C125" s="345"/>
      <c r="D125" s="351"/>
      <c r="E125" s="367"/>
      <c r="F125" s="304"/>
    </row>
    <row r="126" spans="1:6" x14ac:dyDescent="0.25">
      <c r="A126" s="302"/>
      <c r="B126" s="302"/>
      <c r="C126" s="345"/>
      <c r="D126" s="351"/>
      <c r="E126" s="367"/>
      <c r="F126" s="304"/>
    </row>
    <row r="127" spans="1:6" x14ac:dyDescent="0.25">
      <c r="A127" s="302"/>
      <c r="B127" s="302"/>
      <c r="C127" s="345"/>
      <c r="D127" s="351"/>
      <c r="E127" s="367"/>
      <c r="F127" s="304"/>
    </row>
    <row r="128" spans="1:6" x14ac:dyDescent="0.25">
      <c r="A128" s="302"/>
      <c r="B128" s="302"/>
      <c r="C128" s="345"/>
      <c r="D128" s="351"/>
      <c r="E128" s="367"/>
      <c r="F128" s="304"/>
    </row>
    <row r="129" spans="1:6" x14ac:dyDescent="0.25">
      <c r="A129" s="302"/>
      <c r="B129" s="302"/>
      <c r="C129" s="345"/>
      <c r="D129" s="351"/>
      <c r="E129" s="367"/>
      <c r="F129" s="304"/>
    </row>
    <row r="130" spans="1:6" x14ac:dyDescent="0.25">
      <c r="A130" s="302"/>
      <c r="B130" s="302"/>
      <c r="C130" s="345"/>
      <c r="D130" s="351"/>
      <c r="E130" s="367"/>
      <c r="F130" s="304"/>
    </row>
    <row r="131" spans="1:6" x14ac:dyDescent="0.25">
      <c r="A131" s="302"/>
      <c r="B131" s="302"/>
      <c r="C131" s="345"/>
      <c r="D131" s="351"/>
      <c r="E131" s="367"/>
      <c r="F131" s="304"/>
    </row>
    <row r="132" spans="1:6" x14ac:dyDescent="0.25">
      <c r="A132" s="302"/>
      <c r="B132" s="302"/>
      <c r="C132" s="345"/>
      <c r="D132" s="351"/>
      <c r="E132" s="367"/>
      <c r="F132" s="304"/>
    </row>
    <row r="133" spans="1:6" x14ac:dyDescent="0.25">
      <c r="A133" s="302"/>
      <c r="B133" s="302"/>
      <c r="C133" s="345"/>
      <c r="D133" s="351"/>
      <c r="E133" s="367"/>
      <c r="F133" s="304"/>
    </row>
    <row r="134" spans="1:6" x14ac:dyDescent="0.25">
      <c r="A134" s="302"/>
      <c r="B134" s="302"/>
      <c r="C134" s="345"/>
      <c r="D134" s="351"/>
      <c r="E134" s="367"/>
      <c r="F134" s="304"/>
    </row>
    <row r="135" spans="1:6" x14ac:dyDescent="0.25">
      <c r="A135" s="302"/>
      <c r="B135" s="302"/>
      <c r="C135" s="345"/>
      <c r="D135" s="351"/>
      <c r="E135" s="367"/>
      <c r="F135" s="304"/>
    </row>
    <row r="136" spans="1:6" x14ac:dyDescent="0.25">
      <c r="A136" s="302"/>
      <c r="B136" s="302"/>
      <c r="C136" s="345"/>
      <c r="D136" s="351"/>
      <c r="E136" s="367"/>
      <c r="F136" s="304"/>
    </row>
    <row r="137" spans="1:6" x14ac:dyDescent="0.25">
      <c r="A137" s="302"/>
      <c r="B137" s="302"/>
      <c r="C137" s="345"/>
      <c r="D137" s="351"/>
      <c r="E137" s="367"/>
      <c r="F137" s="304"/>
    </row>
    <row r="138" spans="1:6" x14ac:dyDescent="0.25">
      <c r="A138" s="302"/>
      <c r="B138" s="302"/>
      <c r="C138" s="345"/>
      <c r="D138" s="351"/>
      <c r="E138" s="367"/>
      <c r="F138" s="304"/>
    </row>
    <row r="139" spans="1:6" x14ac:dyDescent="0.25">
      <c r="A139" s="302"/>
      <c r="B139" s="302"/>
      <c r="C139" s="345"/>
      <c r="D139" s="351"/>
      <c r="E139" s="367"/>
      <c r="F139" s="304"/>
    </row>
    <row r="140" spans="1:6" x14ac:dyDescent="0.25">
      <c r="A140" s="302"/>
      <c r="B140" s="302"/>
      <c r="C140" s="345"/>
      <c r="D140" s="351"/>
      <c r="E140" s="367"/>
      <c r="F140" s="304"/>
    </row>
    <row r="141" spans="1:6" x14ac:dyDescent="0.25">
      <c r="A141" s="302"/>
      <c r="B141" s="302"/>
      <c r="C141" s="345"/>
      <c r="D141" s="351"/>
      <c r="E141" s="367"/>
      <c r="F141" s="304"/>
    </row>
    <row r="142" spans="1:6" x14ac:dyDescent="0.25">
      <c r="A142" s="302"/>
      <c r="B142" s="302"/>
      <c r="C142" s="345"/>
      <c r="D142" s="351"/>
      <c r="E142" s="367"/>
      <c r="F142" s="304"/>
    </row>
    <row r="143" spans="1:6" x14ac:dyDescent="0.25">
      <c r="A143" s="302"/>
      <c r="B143" s="302"/>
      <c r="C143" s="345"/>
      <c r="D143" s="351"/>
      <c r="E143" s="367"/>
      <c r="F143" s="304"/>
    </row>
    <row r="144" spans="1:6" x14ac:dyDescent="0.25">
      <c r="A144" s="302"/>
      <c r="B144" s="302"/>
      <c r="C144" s="345"/>
      <c r="D144" s="351"/>
      <c r="E144" s="367"/>
      <c r="F144" s="304"/>
    </row>
    <row r="145" spans="1:6" x14ac:dyDescent="0.25">
      <c r="A145" s="302"/>
      <c r="B145" s="302"/>
      <c r="C145" s="345"/>
      <c r="D145" s="351"/>
      <c r="E145" s="367"/>
      <c r="F145" s="304"/>
    </row>
    <row r="146" spans="1:6" x14ac:dyDescent="0.25">
      <c r="A146" s="302"/>
      <c r="B146" s="302"/>
      <c r="C146" s="345"/>
      <c r="D146" s="351"/>
      <c r="E146" s="367"/>
      <c r="F146" s="304"/>
    </row>
    <row r="147" spans="1:6" x14ac:dyDescent="0.25">
      <c r="A147" s="302"/>
      <c r="B147" s="302"/>
      <c r="C147" s="345"/>
      <c r="D147" s="351"/>
      <c r="E147" s="367"/>
      <c r="F147" s="304"/>
    </row>
    <row r="148" spans="1:6" x14ac:dyDescent="0.25">
      <c r="A148" s="302"/>
      <c r="B148" s="302"/>
      <c r="C148" s="345"/>
      <c r="D148" s="351"/>
      <c r="E148" s="367"/>
      <c r="F148" s="304"/>
    </row>
    <row r="149" spans="1:6" x14ac:dyDescent="0.25">
      <c r="A149" s="302"/>
      <c r="B149" s="302"/>
      <c r="C149" s="345"/>
      <c r="D149" s="351"/>
      <c r="E149" s="367"/>
      <c r="F149" s="304"/>
    </row>
    <row r="150" spans="1:6" x14ac:dyDescent="0.25">
      <c r="A150" s="302"/>
      <c r="B150" s="302"/>
      <c r="C150" s="345"/>
      <c r="D150" s="351"/>
      <c r="E150" s="367"/>
      <c r="F150" s="304"/>
    </row>
    <row r="151" spans="1:6" x14ac:dyDescent="0.25">
      <c r="A151" s="302"/>
      <c r="B151" s="302"/>
      <c r="C151" s="345"/>
      <c r="D151" s="351"/>
      <c r="E151" s="367"/>
      <c r="F151" s="304"/>
    </row>
    <row r="152" spans="1:6" x14ac:dyDescent="0.25">
      <c r="A152" s="302"/>
      <c r="B152" s="302"/>
      <c r="C152" s="345"/>
      <c r="D152" s="351"/>
      <c r="E152" s="367"/>
      <c r="F152" s="304"/>
    </row>
    <row r="153" spans="1:6" x14ac:dyDescent="0.25">
      <c r="A153" s="302"/>
      <c r="B153" s="302"/>
      <c r="C153" s="345"/>
      <c r="D153" s="351"/>
      <c r="E153" s="367"/>
      <c r="F153" s="304"/>
    </row>
    <row r="154" spans="1:6" x14ac:dyDescent="0.25">
      <c r="A154" s="302"/>
      <c r="B154" s="302"/>
      <c r="C154" s="345"/>
      <c r="D154" s="351"/>
      <c r="E154" s="367"/>
      <c r="F154" s="304"/>
    </row>
    <row r="155" spans="1:6" x14ac:dyDescent="0.25">
      <c r="A155" s="302"/>
      <c r="B155" s="302"/>
      <c r="C155" s="345"/>
      <c r="D155" s="351"/>
      <c r="E155" s="367"/>
      <c r="F155" s="304"/>
    </row>
    <row r="156" spans="1:6" x14ac:dyDescent="0.25">
      <c r="A156" s="302"/>
      <c r="B156" s="302"/>
      <c r="C156" s="345"/>
      <c r="D156" s="351"/>
      <c r="E156" s="367"/>
      <c r="F156" s="304"/>
    </row>
    <row r="157" spans="1:6" x14ac:dyDescent="0.25">
      <c r="A157" s="302"/>
      <c r="B157" s="302"/>
      <c r="C157" s="345"/>
      <c r="D157" s="351"/>
      <c r="E157" s="367"/>
      <c r="F157" s="304"/>
    </row>
    <row r="158" spans="1:6" x14ac:dyDescent="0.25">
      <c r="A158" s="302"/>
      <c r="B158" s="302"/>
      <c r="C158" s="345"/>
      <c r="D158" s="351"/>
      <c r="E158" s="367"/>
      <c r="F158" s="304"/>
    </row>
    <row r="159" spans="1:6" x14ac:dyDescent="0.25">
      <c r="A159" s="302"/>
      <c r="B159" s="302"/>
      <c r="C159" s="345"/>
      <c r="D159" s="351"/>
      <c r="E159" s="367"/>
      <c r="F159" s="304"/>
    </row>
    <row r="160" spans="1:6" x14ac:dyDescent="0.25">
      <c r="A160" s="302"/>
      <c r="B160" s="302"/>
      <c r="C160" s="345"/>
      <c r="D160" s="351"/>
      <c r="E160" s="367"/>
      <c r="F160" s="304"/>
    </row>
    <row r="161" spans="1:6" x14ac:dyDescent="0.25">
      <c r="A161" s="302"/>
      <c r="B161" s="302"/>
      <c r="C161" s="345"/>
      <c r="D161" s="351"/>
      <c r="E161" s="367"/>
      <c r="F161" s="304"/>
    </row>
    <row r="162" spans="1:6" x14ac:dyDescent="0.25">
      <c r="A162" s="302"/>
      <c r="B162" s="302"/>
      <c r="C162" s="345"/>
      <c r="D162" s="351"/>
      <c r="E162" s="367"/>
      <c r="F162" s="304"/>
    </row>
    <row r="163" spans="1:6" x14ac:dyDescent="0.25">
      <c r="A163" s="302"/>
      <c r="B163" s="302"/>
      <c r="C163" s="345"/>
      <c r="D163" s="351"/>
      <c r="E163" s="367"/>
      <c r="F163" s="304"/>
    </row>
    <row r="164" spans="1:6" x14ac:dyDescent="0.25">
      <c r="A164" s="302"/>
      <c r="B164" s="302"/>
      <c r="C164" s="345"/>
      <c r="D164" s="351"/>
      <c r="E164" s="367"/>
      <c r="F164" s="304"/>
    </row>
    <row r="165" spans="1:6" x14ac:dyDescent="0.25">
      <c r="A165" s="302"/>
      <c r="B165" s="302"/>
      <c r="C165" s="345"/>
      <c r="D165" s="351"/>
      <c r="E165" s="367"/>
      <c r="F165" s="304"/>
    </row>
    <row r="166" spans="1:6" x14ac:dyDescent="0.25">
      <c r="A166" s="302"/>
      <c r="B166" s="302"/>
      <c r="C166" s="345"/>
      <c r="D166" s="351"/>
      <c r="E166" s="367"/>
      <c r="F166" s="304"/>
    </row>
    <row r="167" spans="1:6" x14ac:dyDescent="0.25">
      <c r="A167" s="302"/>
      <c r="B167" s="302"/>
      <c r="C167" s="345"/>
      <c r="D167" s="351"/>
      <c r="E167" s="367"/>
      <c r="F167" s="304"/>
    </row>
    <row r="168" spans="1:6" x14ac:dyDescent="0.25">
      <c r="A168" s="302"/>
      <c r="B168" s="302"/>
      <c r="C168" s="345"/>
      <c r="D168" s="351"/>
      <c r="E168" s="367"/>
      <c r="F168" s="304"/>
    </row>
    <row r="169" spans="1:6" x14ac:dyDescent="0.25">
      <c r="A169" s="302"/>
      <c r="B169" s="302"/>
      <c r="C169" s="345"/>
      <c r="D169" s="351"/>
      <c r="E169" s="367"/>
      <c r="F169" s="304"/>
    </row>
    <row r="170" spans="1:6" x14ac:dyDescent="0.25">
      <c r="A170" s="302"/>
      <c r="B170" s="302"/>
      <c r="C170" s="345"/>
      <c r="D170" s="351"/>
      <c r="E170" s="367"/>
      <c r="F170" s="304"/>
    </row>
    <row r="171" spans="1:6" x14ac:dyDescent="0.25">
      <c r="A171" s="302"/>
      <c r="B171" s="302"/>
      <c r="C171" s="345"/>
      <c r="D171" s="351"/>
      <c r="E171" s="367"/>
      <c r="F171" s="304"/>
    </row>
    <row r="172" spans="1:6" x14ac:dyDescent="0.25">
      <c r="A172" s="302"/>
      <c r="B172" s="302"/>
      <c r="C172" s="345"/>
      <c r="D172" s="351"/>
      <c r="E172" s="367"/>
      <c r="F172" s="304"/>
    </row>
    <row r="173" spans="1:6" x14ac:dyDescent="0.25">
      <c r="A173" s="302"/>
      <c r="B173" s="302"/>
      <c r="C173" s="345"/>
      <c r="D173" s="351"/>
      <c r="E173" s="367"/>
      <c r="F173" s="304"/>
    </row>
    <row r="174" spans="1:6" x14ac:dyDescent="0.25">
      <c r="A174" s="302"/>
      <c r="B174" s="302"/>
      <c r="C174" s="345"/>
      <c r="D174" s="351"/>
      <c r="E174" s="367"/>
      <c r="F174" s="304"/>
    </row>
    <row r="175" spans="1:6" x14ac:dyDescent="0.25">
      <c r="A175" s="302"/>
      <c r="B175" s="302"/>
      <c r="C175" s="345"/>
      <c r="D175" s="351"/>
      <c r="E175" s="367"/>
      <c r="F175" s="304"/>
    </row>
    <row r="176" spans="1:6" x14ac:dyDescent="0.25">
      <c r="A176" s="302"/>
      <c r="B176" s="302"/>
      <c r="C176" s="345"/>
      <c r="D176" s="351"/>
      <c r="E176" s="367"/>
      <c r="F176" s="304"/>
    </row>
    <row r="177" spans="1:6" x14ac:dyDescent="0.25">
      <c r="A177" s="302"/>
      <c r="B177" s="302"/>
      <c r="C177" s="345"/>
      <c r="D177" s="351"/>
      <c r="E177" s="367"/>
      <c r="F177" s="304"/>
    </row>
    <row r="178" spans="1:6" x14ac:dyDescent="0.25">
      <c r="A178" s="302"/>
      <c r="B178" s="302"/>
      <c r="C178" s="345"/>
      <c r="D178" s="351"/>
      <c r="E178" s="367"/>
      <c r="F178" s="304"/>
    </row>
    <row r="179" spans="1:6" x14ac:dyDescent="0.25">
      <c r="A179" s="302"/>
      <c r="B179" s="302"/>
      <c r="C179" s="345"/>
      <c r="D179" s="351"/>
      <c r="E179" s="367"/>
      <c r="F179" s="304"/>
    </row>
    <row r="180" spans="1:6" x14ac:dyDescent="0.25">
      <c r="A180" s="302"/>
      <c r="B180" s="302"/>
      <c r="C180" s="345"/>
      <c r="D180" s="351"/>
      <c r="E180" s="367"/>
      <c r="F180" s="304"/>
    </row>
    <row r="181" spans="1:6" x14ac:dyDescent="0.25">
      <c r="A181" s="302"/>
      <c r="B181" s="302"/>
      <c r="C181" s="345"/>
      <c r="D181" s="351"/>
      <c r="E181" s="367"/>
      <c r="F181" s="304"/>
    </row>
    <row r="182" spans="1:6" x14ac:dyDescent="0.25">
      <c r="A182" s="302"/>
      <c r="B182" s="302"/>
      <c r="C182" s="345"/>
      <c r="D182" s="351"/>
      <c r="E182" s="367"/>
      <c r="F182" s="304"/>
    </row>
    <row r="183" spans="1:6" x14ac:dyDescent="0.25">
      <c r="A183" s="302"/>
      <c r="B183" s="302"/>
      <c r="C183" s="345"/>
      <c r="D183" s="351"/>
      <c r="E183" s="367"/>
      <c r="F183" s="304"/>
    </row>
    <row r="184" spans="1:6" x14ac:dyDescent="0.25">
      <c r="A184" s="302"/>
      <c r="B184" s="302"/>
      <c r="C184" s="345"/>
      <c r="D184" s="351"/>
      <c r="E184" s="367"/>
      <c r="F184" s="304"/>
    </row>
    <row r="185" spans="1:6" x14ac:dyDescent="0.25">
      <c r="A185" s="302"/>
      <c r="B185" s="302"/>
      <c r="C185" s="345"/>
      <c r="D185" s="351"/>
      <c r="E185" s="367"/>
      <c r="F185" s="304"/>
    </row>
    <row r="186" spans="1:6" x14ac:dyDescent="0.25">
      <c r="A186" s="302"/>
      <c r="B186" s="302"/>
      <c r="C186" s="345"/>
      <c r="D186" s="351"/>
      <c r="E186" s="367"/>
      <c r="F186" s="304"/>
    </row>
    <row r="187" spans="1:6" x14ac:dyDescent="0.25">
      <c r="A187" s="302"/>
      <c r="B187" s="302"/>
      <c r="C187" s="345"/>
      <c r="D187" s="351"/>
      <c r="E187" s="367"/>
      <c r="F187" s="304"/>
    </row>
    <row r="188" spans="1:6" x14ac:dyDescent="0.25">
      <c r="A188" s="302"/>
      <c r="B188" s="302"/>
      <c r="C188" s="345"/>
      <c r="D188" s="351"/>
      <c r="E188" s="367"/>
      <c r="F188" s="304"/>
    </row>
    <row r="189" spans="1:6" x14ac:dyDescent="0.25">
      <c r="A189" s="302"/>
      <c r="B189" s="302"/>
      <c r="C189" s="345"/>
      <c r="D189" s="351"/>
      <c r="E189" s="367"/>
      <c r="F189" s="304"/>
    </row>
    <row r="190" spans="1:6" x14ac:dyDescent="0.25">
      <c r="A190" s="302"/>
      <c r="B190" s="302"/>
      <c r="C190" s="345"/>
      <c r="D190" s="351"/>
      <c r="E190" s="367"/>
      <c r="F190" s="304"/>
    </row>
    <row r="191" spans="1:6" x14ac:dyDescent="0.25">
      <c r="A191" s="302"/>
      <c r="B191" s="302"/>
      <c r="C191" s="345"/>
      <c r="D191" s="351"/>
      <c r="E191" s="367"/>
      <c r="F191" s="304"/>
    </row>
    <row r="192" spans="1:6" x14ac:dyDescent="0.25">
      <c r="A192" s="302"/>
      <c r="B192" s="302"/>
      <c r="C192" s="345"/>
      <c r="D192" s="351"/>
      <c r="E192" s="367"/>
      <c r="F192" s="304"/>
    </row>
    <row r="193" spans="1:6" x14ac:dyDescent="0.25">
      <c r="A193" s="302"/>
      <c r="B193" s="302"/>
      <c r="C193" s="345"/>
      <c r="D193" s="351"/>
      <c r="E193" s="367"/>
      <c r="F193" s="304"/>
    </row>
    <row r="194" spans="1:6" x14ac:dyDescent="0.25">
      <c r="A194" s="302"/>
      <c r="B194" s="302"/>
      <c r="C194" s="345"/>
      <c r="D194" s="351"/>
      <c r="E194" s="367"/>
      <c r="F194" s="304"/>
    </row>
    <row r="195" spans="1:6" x14ac:dyDescent="0.25">
      <c r="A195" s="302"/>
      <c r="B195" s="302"/>
      <c r="C195" s="345"/>
      <c r="D195" s="351"/>
      <c r="E195" s="367"/>
      <c r="F195" s="304"/>
    </row>
    <row r="196" spans="1:6" x14ac:dyDescent="0.25">
      <c r="A196" s="302"/>
      <c r="B196" s="302"/>
      <c r="C196" s="345"/>
      <c r="D196" s="351"/>
      <c r="E196" s="367"/>
      <c r="F196" s="304"/>
    </row>
    <row r="197" spans="1:6" x14ac:dyDescent="0.25">
      <c r="A197" s="302"/>
      <c r="B197" s="302"/>
      <c r="C197" s="345"/>
      <c r="D197" s="351"/>
      <c r="E197" s="367"/>
      <c r="F197" s="304"/>
    </row>
    <row r="198" spans="1:6" x14ac:dyDescent="0.25">
      <c r="A198" s="302"/>
      <c r="B198" s="302"/>
      <c r="C198" s="345"/>
      <c r="D198" s="351"/>
      <c r="E198" s="367"/>
      <c r="F198" s="304"/>
    </row>
    <row r="199" spans="1:6" x14ac:dyDescent="0.25">
      <c r="A199" s="302"/>
      <c r="B199" s="302"/>
      <c r="C199" s="345"/>
      <c r="D199" s="351"/>
      <c r="E199" s="367"/>
      <c r="F199" s="304"/>
    </row>
    <row r="200" spans="1:6" x14ac:dyDescent="0.25">
      <c r="A200" s="302"/>
      <c r="B200" s="302"/>
      <c r="C200" s="345"/>
      <c r="D200" s="351"/>
      <c r="E200" s="367"/>
      <c r="F200" s="304"/>
    </row>
    <row r="201" spans="1:6" x14ac:dyDescent="0.25">
      <c r="A201" s="302"/>
      <c r="B201" s="302"/>
      <c r="C201" s="345"/>
      <c r="D201" s="351"/>
      <c r="E201" s="367"/>
      <c r="F201" s="304"/>
    </row>
    <row r="202" spans="1:6" x14ac:dyDescent="0.25">
      <c r="A202" s="302"/>
      <c r="B202" s="302"/>
      <c r="C202" s="345"/>
      <c r="D202" s="351"/>
      <c r="E202" s="367"/>
      <c r="F202" s="304"/>
    </row>
    <row r="203" spans="1:6" x14ac:dyDescent="0.25">
      <c r="A203" s="302"/>
      <c r="B203" s="302"/>
      <c r="C203" s="345"/>
      <c r="D203" s="351"/>
      <c r="E203" s="367"/>
      <c r="F203" s="304"/>
    </row>
    <row r="204" spans="1:6" x14ac:dyDescent="0.25">
      <c r="A204" s="302"/>
      <c r="B204" s="302"/>
      <c r="C204" s="345"/>
      <c r="D204" s="351"/>
      <c r="E204" s="367"/>
      <c r="F204" s="304"/>
    </row>
    <row r="205" spans="1:6" x14ac:dyDescent="0.25">
      <c r="A205" s="302"/>
      <c r="B205" s="302"/>
      <c r="C205" s="345"/>
      <c r="D205" s="351"/>
      <c r="E205" s="367"/>
      <c r="F205" s="304"/>
    </row>
    <row r="206" spans="1:6" x14ac:dyDescent="0.25">
      <c r="A206" s="302"/>
      <c r="B206" s="302"/>
      <c r="C206" s="345"/>
      <c r="D206" s="351"/>
      <c r="E206" s="367"/>
      <c r="F206" s="304"/>
    </row>
    <row r="207" spans="1:6" x14ac:dyDescent="0.25">
      <c r="A207" s="302"/>
      <c r="B207" s="302"/>
      <c r="C207" s="345"/>
      <c r="D207" s="351"/>
      <c r="E207" s="367"/>
      <c r="F207" s="304"/>
    </row>
    <row r="208" spans="1:6" x14ac:dyDescent="0.25">
      <c r="A208" s="302"/>
      <c r="B208" s="302"/>
      <c r="C208" s="345"/>
      <c r="D208" s="351"/>
      <c r="E208" s="367"/>
      <c r="F208" s="304"/>
    </row>
    <row r="209" spans="1:6" x14ac:dyDescent="0.25">
      <c r="A209" s="302"/>
      <c r="B209" s="302"/>
      <c r="C209" s="345"/>
      <c r="D209" s="351"/>
      <c r="E209" s="367"/>
      <c r="F209" s="304"/>
    </row>
    <row r="210" spans="1:6" x14ac:dyDescent="0.25">
      <c r="A210" s="302"/>
      <c r="B210" s="302"/>
      <c r="C210" s="345"/>
      <c r="D210" s="351"/>
      <c r="E210" s="367"/>
      <c r="F210" s="304"/>
    </row>
    <row r="211" spans="1:6" x14ac:dyDescent="0.25">
      <c r="A211" s="302"/>
      <c r="B211" s="302"/>
      <c r="C211" s="345"/>
      <c r="D211" s="351"/>
      <c r="E211" s="367"/>
      <c r="F211" s="304"/>
    </row>
    <row r="212" spans="1:6" x14ac:dyDescent="0.25">
      <c r="A212" s="302"/>
      <c r="B212" s="302"/>
      <c r="C212" s="345"/>
      <c r="D212" s="351"/>
      <c r="E212" s="367"/>
      <c r="F212" s="304"/>
    </row>
    <row r="213" spans="1:6" x14ac:dyDescent="0.25">
      <c r="A213" s="302"/>
      <c r="B213" s="302"/>
      <c r="C213" s="345"/>
      <c r="D213" s="351"/>
      <c r="E213" s="367"/>
      <c r="F213" s="304"/>
    </row>
    <row r="214" spans="1:6" x14ac:dyDescent="0.25">
      <c r="A214" s="302"/>
      <c r="B214" s="302"/>
      <c r="C214" s="345"/>
      <c r="D214" s="351"/>
      <c r="E214" s="367"/>
      <c r="F214" s="304"/>
    </row>
    <row r="215" spans="1:6" x14ac:dyDescent="0.25">
      <c r="A215" s="302"/>
      <c r="B215" s="302"/>
      <c r="C215" s="345"/>
      <c r="D215" s="351"/>
      <c r="E215" s="367"/>
      <c r="F215" s="304"/>
    </row>
    <row r="216" spans="1:6" x14ac:dyDescent="0.25">
      <c r="A216" s="302"/>
      <c r="B216" s="302"/>
      <c r="C216" s="345"/>
      <c r="D216" s="351"/>
      <c r="E216" s="367"/>
      <c r="F216" s="304"/>
    </row>
    <row r="217" spans="1:6" x14ac:dyDescent="0.25">
      <c r="A217" s="302"/>
      <c r="B217" s="302"/>
      <c r="C217" s="345"/>
      <c r="D217" s="351"/>
      <c r="E217" s="367"/>
      <c r="F217" s="304"/>
    </row>
    <row r="218" spans="1:6" x14ac:dyDescent="0.25">
      <c r="A218" s="302"/>
      <c r="B218" s="302"/>
      <c r="C218" s="345"/>
      <c r="D218" s="351"/>
      <c r="E218" s="367"/>
      <c r="F218" s="304"/>
    </row>
    <row r="219" spans="1:6" x14ac:dyDescent="0.25">
      <c r="A219" s="302"/>
      <c r="B219" s="302"/>
      <c r="C219" s="345"/>
      <c r="D219" s="351"/>
      <c r="E219" s="367"/>
      <c r="F219" s="304"/>
    </row>
    <row r="220" spans="1:6" x14ac:dyDescent="0.25">
      <c r="A220" s="302"/>
      <c r="B220" s="302"/>
      <c r="C220" s="345"/>
      <c r="D220" s="351"/>
      <c r="E220" s="367"/>
      <c r="F220" s="304"/>
    </row>
    <row r="221" spans="1:6" x14ac:dyDescent="0.25">
      <c r="A221" s="302"/>
      <c r="B221" s="302"/>
      <c r="C221" s="345"/>
      <c r="D221" s="351"/>
      <c r="E221" s="367"/>
      <c r="F221" s="304"/>
    </row>
    <row r="222" spans="1:6" x14ac:dyDescent="0.25">
      <c r="A222" s="302"/>
      <c r="B222" s="302"/>
      <c r="C222" s="345"/>
      <c r="D222" s="351"/>
      <c r="E222" s="367"/>
      <c r="F222" s="304"/>
    </row>
    <row r="223" spans="1:6" x14ac:dyDescent="0.25">
      <c r="A223" s="302"/>
      <c r="B223" s="302"/>
      <c r="C223" s="345"/>
      <c r="D223" s="351"/>
      <c r="E223" s="367"/>
      <c r="F223" s="304"/>
    </row>
    <row r="224" spans="1:6" x14ac:dyDescent="0.25">
      <c r="A224" s="302"/>
      <c r="B224" s="302"/>
      <c r="C224" s="345"/>
      <c r="D224" s="351"/>
      <c r="E224" s="367"/>
      <c r="F224" s="304"/>
    </row>
    <row r="225" spans="1:6" x14ac:dyDescent="0.25">
      <c r="A225" s="302"/>
      <c r="B225" s="302"/>
      <c r="C225" s="345"/>
      <c r="D225" s="351"/>
      <c r="E225" s="367"/>
      <c r="F225" s="304"/>
    </row>
    <row r="226" spans="1:6" x14ac:dyDescent="0.25">
      <c r="A226" s="302"/>
      <c r="B226" s="302"/>
      <c r="C226" s="345"/>
      <c r="D226" s="351"/>
      <c r="E226" s="367"/>
      <c r="F226" s="304"/>
    </row>
    <row r="227" spans="1:6" x14ac:dyDescent="0.25">
      <c r="A227" s="302"/>
      <c r="B227" s="302"/>
      <c r="C227" s="345"/>
      <c r="D227" s="351"/>
      <c r="E227" s="367"/>
      <c r="F227" s="304"/>
    </row>
    <row r="228" spans="1:6" x14ac:dyDescent="0.25">
      <c r="A228" s="302"/>
      <c r="B228" s="302"/>
      <c r="C228" s="345"/>
      <c r="D228" s="351"/>
      <c r="E228" s="367"/>
      <c r="F228" s="304"/>
    </row>
    <row r="229" spans="1:6" x14ac:dyDescent="0.25">
      <c r="A229" s="302"/>
      <c r="B229" s="302"/>
      <c r="C229" s="345"/>
      <c r="D229" s="351"/>
      <c r="E229" s="367"/>
      <c r="F229" s="304"/>
    </row>
    <row r="230" spans="1:6" x14ac:dyDescent="0.25">
      <c r="A230" s="302"/>
      <c r="B230" s="302"/>
      <c r="C230" s="345"/>
      <c r="D230" s="351"/>
      <c r="E230" s="367"/>
      <c r="F230" s="304"/>
    </row>
    <row r="231" spans="1:6" x14ac:dyDescent="0.25">
      <c r="A231" s="302"/>
      <c r="B231" s="302"/>
      <c r="C231" s="345"/>
      <c r="D231" s="351"/>
      <c r="E231" s="367"/>
      <c r="F231" s="304"/>
    </row>
    <row r="232" spans="1:6" x14ac:dyDescent="0.25">
      <c r="A232" s="302"/>
      <c r="B232" s="302"/>
      <c r="C232" s="345"/>
      <c r="D232" s="351"/>
      <c r="E232" s="367"/>
      <c r="F232" s="304"/>
    </row>
    <row r="233" spans="1:6" x14ac:dyDescent="0.25">
      <c r="A233" s="302"/>
      <c r="B233" s="302"/>
      <c r="C233" s="345"/>
      <c r="D233" s="351"/>
      <c r="E233" s="367"/>
      <c r="F233" s="304"/>
    </row>
    <row r="234" spans="1:6" x14ac:dyDescent="0.25">
      <c r="A234" s="302"/>
      <c r="B234" s="302"/>
      <c r="C234" s="345"/>
      <c r="D234" s="351"/>
      <c r="E234" s="367"/>
      <c r="F234" s="304"/>
    </row>
    <row r="235" spans="1:6" x14ac:dyDescent="0.25">
      <c r="A235" s="302"/>
      <c r="B235" s="302"/>
      <c r="C235" s="345"/>
      <c r="D235" s="351"/>
      <c r="E235" s="367"/>
      <c r="F235" s="304"/>
    </row>
    <row r="236" spans="1:6" x14ac:dyDescent="0.25">
      <c r="A236" s="302"/>
      <c r="B236" s="302"/>
      <c r="C236" s="345"/>
      <c r="D236" s="351"/>
      <c r="E236" s="367"/>
      <c r="F236" s="304"/>
    </row>
    <row r="237" spans="1:6" x14ac:dyDescent="0.25">
      <c r="A237" s="302"/>
      <c r="B237" s="302"/>
      <c r="C237" s="345"/>
      <c r="D237" s="351"/>
      <c r="E237" s="367"/>
      <c r="F237" s="304"/>
    </row>
    <row r="238" spans="1:6" x14ac:dyDescent="0.25">
      <c r="A238" s="302"/>
      <c r="B238" s="302"/>
      <c r="C238" s="345"/>
      <c r="D238" s="351"/>
      <c r="E238" s="367"/>
      <c r="F238" s="304"/>
    </row>
    <row r="239" spans="1:6" x14ac:dyDescent="0.25">
      <c r="A239" s="302"/>
      <c r="B239" s="302"/>
      <c r="C239" s="345"/>
      <c r="D239" s="351"/>
      <c r="E239" s="367"/>
      <c r="F239" s="304"/>
    </row>
    <row r="240" spans="1:6" x14ac:dyDescent="0.25">
      <c r="A240" s="302"/>
      <c r="B240" s="302"/>
      <c r="C240" s="345"/>
      <c r="D240" s="351"/>
      <c r="E240" s="367"/>
      <c r="F240" s="304"/>
    </row>
    <row r="241" spans="1:6" x14ac:dyDescent="0.25">
      <c r="A241" s="302"/>
      <c r="B241" s="302"/>
      <c r="C241" s="345"/>
      <c r="D241" s="351"/>
      <c r="E241" s="367"/>
      <c r="F241" s="304"/>
    </row>
    <row r="242" spans="1:6" x14ac:dyDescent="0.25">
      <c r="A242" s="302"/>
      <c r="B242" s="302"/>
      <c r="C242" s="345"/>
      <c r="D242" s="351"/>
      <c r="E242" s="367"/>
      <c r="F242" s="304"/>
    </row>
    <row r="243" spans="1:6" x14ac:dyDescent="0.25">
      <c r="A243" s="302"/>
      <c r="B243" s="302"/>
      <c r="C243" s="345"/>
      <c r="D243" s="351"/>
      <c r="E243" s="367"/>
      <c r="F243" s="304"/>
    </row>
    <row r="244" spans="1:6" x14ac:dyDescent="0.25">
      <c r="A244" s="302"/>
      <c r="B244" s="302"/>
      <c r="C244" s="345"/>
      <c r="D244" s="351"/>
      <c r="E244" s="367"/>
      <c r="F244" s="304"/>
    </row>
    <row r="245" spans="1:6" x14ac:dyDescent="0.25">
      <c r="A245" s="302"/>
      <c r="B245" s="302"/>
      <c r="C245" s="345"/>
      <c r="D245" s="351"/>
      <c r="E245" s="367"/>
      <c r="F245" s="304"/>
    </row>
    <row r="246" spans="1:6" x14ac:dyDescent="0.25">
      <c r="A246" s="302"/>
      <c r="B246" s="302"/>
      <c r="C246" s="345"/>
      <c r="D246" s="351"/>
      <c r="E246" s="367"/>
      <c r="F246" s="304"/>
    </row>
    <row r="247" spans="1:6" x14ac:dyDescent="0.25">
      <c r="A247" s="302"/>
      <c r="B247" s="302"/>
      <c r="C247" s="345"/>
      <c r="D247" s="351"/>
      <c r="E247" s="367"/>
      <c r="F247" s="304"/>
    </row>
    <row r="248" spans="1:6" x14ac:dyDescent="0.25">
      <c r="A248" s="302"/>
      <c r="B248" s="302"/>
      <c r="C248" s="345"/>
      <c r="D248" s="351"/>
      <c r="E248" s="367"/>
      <c r="F248" s="304"/>
    </row>
    <row r="249" spans="1:6" x14ac:dyDescent="0.25">
      <c r="A249" s="302"/>
      <c r="B249" s="302"/>
      <c r="C249" s="345"/>
      <c r="D249" s="351"/>
      <c r="E249" s="367"/>
      <c r="F249" s="304"/>
    </row>
    <row r="250" spans="1:6" x14ac:dyDescent="0.25">
      <c r="A250" s="302"/>
      <c r="B250" s="302"/>
      <c r="C250" s="345"/>
      <c r="D250" s="351"/>
      <c r="E250" s="367"/>
      <c r="F250" s="304"/>
    </row>
    <row r="251" spans="1:6" x14ac:dyDescent="0.25">
      <c r="A251" s="302"/>
      <c r="B251" s="302"/>
      <c r="C251" s="345"/>
      <c r="D251" s="351"/>
      <c r="E251" s="367"/>
      <c r="F251" s="304"/>
    </row>
    <row r="252" spans="1:6" x14ac:dyDescent="0.25">
      <c r="A252" s="302"/>
      <c r="B252" s="302"/>
      <c r="C252" s="345"/>
      <c r="D252" s="351"/>
      <c r="E252" s="367"/>
      <c r="F252" s="304"/>
    </row>
    <row r="253" spans="1:6" x14ac:dyDescent="0.25">
      <c r="A253" s="302"/>
      <c r="B253" s="302"/>
      <c r="C253" s="345"/>
      <c r="D253" s="351"/>
      <c r="E253" s="367"/>
      <c r="F253" s="304"/>
    </row>
    <row r="254" spans="1:6" x14ac:dyDescent="0.25">
      <c r="A254" s="302"/>
      <c r="B254" s="302"/>
      <c r="C254" s="345"/>
      <c r="D254" s="351"/>
      <c r="E254" s="367"/>
      <c r="F254" s="304"/>
    </row>
    <row r="255" spans="1:6" x14ac:dyDescent="0.25">
      <c r="A255" s="302"/>
      <c r="B255" s="302"/>
      <c r="C255" s="345"/>
      <c r="D255" s="351"/>
      <c r="E255" s="367"/>
      <c r="F255" s="304"/>
    </row>
    <row r="256" spans="1:6" x14ac:dyDescent="0.25">
      <c r="A256" s="302"/>
      <c r="B256" s="302"/>
      <c r="C256" s="345"/>
      <c r="D256" s="351"/>
      <c r="E256" s="367"/>
      <c r="F256" s="304"/>
    </row>
    <row r="257" spans="1:6" x14ac:dyDescent="0.25">
      <c r="A257" s="302"/>
      <c r="B257" s="302"/>
      <c r="C257" s="345"/>
      <c r="D257" s="351"/>
      <c r="E257" s="367"/>
      <c r="F257" s="304"/>
    </row>
    <row r="258" spans="1:6" x14ac:dyDescent="0.25">
      <c r="A258" s="302"/>
      <c r="B258" s="302"/>
      <c r="C258" s="345"/>
      <c r="D258" s="351"/>
      <c r="E258" s="367"/>
      <c r="F258" s="304"/>
    </row>
    <row r="259" spans="1:6" x14ac:dyDescent="0.25">
      <c r="A259" s="302"/>
      <c r="B259" s="302"/>
      <c r="C259" s="345"/>
      <c r="D259" s="351"/>
      <c r="E259" s="367"/>
      <c r="F259" s="304"/>
    </row>
    <row r="260" spans="1:6" x14ac:dyDescent="0.25">
      <c r="A260" s="302"/>
      <c r="B260" s="302"/>
      <c r="C260" s="345"/>
      <c r="D260" s="351"/>
      <c r="E260" s="367"/>
      <c r="F260" s="304"/>
    </row>
    <row r="261" spans="1:6" x14ac:dyDescent="0.25">
      <c r="A261" s="302"/>
      <c r="B261" s="302"/>
      <c r="C261" s="345"/>
      <c r="D261" s="351"/>
      <c r="E261" s="367"/>
      <c r="F261" s="304"/>
    </row>
    <row r="262" spans="1:6" x14ac:dyDescent="0.25">
      <c r="A262" s="302"/>
      <c r="B262" s="302"/>
      <c r="C262" s="345"/>
      <c r="D262" s="351"/>
      <c r="E262" s="367"/>
      <c r="F262" s="304"/>
    </row>
    <row r="263" spans="1:6" x14ac:dyDescent="0.25">
      <c r="A263" s="302"/>
      <c r="B263" s="302"/>
      <c r="C263" s="345"/>
      <c r="D263" s="351"/>
      <c r="E263" s="367"/>
      <c r="F263" s="304"/>
    </row>
    <row r="264" spans="1:6" x14ac:dyDescent="0.25">
      <c r="A264" s="302"/>
      <c r="B264" s="302"/>
      <c r="C264" s="345"/>
      <c r="D264" s="351"/>
      <c r="E264" s="367"/>
      <c r="F264" s="304"/>
    </row>
    <row r="265" spans="1:6" x14ac:dyDescent="0.25">
      <c r="A265" s="302"/>
      <c r="B265" s="302"/>
      <c r="C265" s="345"/>
      <c r="D265" s="351"/>
      <c r="E265" s="367"/>
      <c r="F265" s="304"/>
    </row>
    <row r="266" spans="1:6" x14ac:dyDescent="0.25">
      <c r="A266" s="302"/>
      <c r="B266" s="302"/>
      <c r="C266" s="345"/>
      <c r="D266" s="351"/>
      <c r="E266" s="367"/>
      <c r="F266" s="304"/>
    </row>
    <row r="267" spans="1:6" x14ac:dyDescent="0.25">
      <c r="A267" s="302"/>
      <c r="B267" s="302"/>
      <c r="C267" s="345"/>
      <c r="D267" s="351"/>
      <c r="E267" s="367"/>
      <c r="F267" s="304"/>
    </row>
    <row r="268" spans="1:6" x14ac:dyDescent="0.25">
      <c r="A268" s="302"/>
      <c r="B268" s="302"/>
      <c r="C268" s="345"/>
      <c r="D268" s="351"/>
      <c r="E268" s="367"/>
      <c r="F268" s="304"/>
    </row>
    <row r="269" spans="1:6" x14ac:dyDescent="0.25">
      <c r="A269" s="302"/>
      <c r="B269" s="302"/>
      <c r="C269" s="345"/>
      <c r="D269" s="351"/>
      <c r="E269" s="367"/>
      <c r="F269" s="304"/>
    </row>
    <row r="270" spans="1:6" x14ac:dyDescent="0.25">
      <c r="A270" s="302"/>
      <c r="B270" s="302"/>
      <c r="C270" s="345"/>
      <c r="D270" s="351"/>
      <c r="E270" s="367"/>
      <c r="F270" s="304"/>
    </row>
    <row r="271" spans="1:6" x14ac:dyDescent="0.25">
      <c r="A271" s="302"/>
      <c r="B271" s="302"/>
      <c r="C271" s="345"/>
      <c r="D271" s="351"/>
      <c r="E271" s="367"/>
      <c r="F271" s="304"/>
    </row>
    <row r="272" spans="1:6" x14ac:dyDescent="0.25">
      <c r="A272" s="302"/>
      <c r="B272" s="302"/>
      <c r="C272" s="345"/>
      <c r="D272" s="351"/>
      <c r="E272" s="367"/>
      <c r="F272" s="304"/>
    </row>
    <row r="273" spans="1:6" x14ac:dyDescent="0.25">
      <c r="A273" s="302"/>
      <c r="B273" s="302"/>
      <c r="C273" s="345"/>
      <c r="D273" s="351"/>
      <c r="E273" s="367"/>
      <c r="F273" s="304"/>
    </row>
    <row r="274" spans="1:6" x14ac:dyDescent="0.25">
      <c r="A274" s="302"/>
      <c r="B274" s="302"/>
      <c r="C274" s="345"/>
      <c r="D274" s="351"/>
      <c r="E274" s="367"/>
      <c r="F274" s="304"/>
    </row>
    <row r="275" spans="1:6" x14ac:dyDescent="0.25">
      <c r="A275" s="302"/>
      <c r="B275" s="302"/>
      <c r="C275" s="345"/>
      <c r="D275" s="351"/>
      <c r="E275" s="367"/>
      <c r="F275" s="304"/>
    </row>
    <row r="276" spans="1:6" x14ac:dyDescent="0.25">
      <c r="A276" s="302"/>
      <c r="B276" s="302"/>
      <c r="C276" s="345"/>
      <c r="D276" s="351"/>
      <c r="E276" s="367"/>
      <c r="F276" s="304"/>
    </row>
    <row r="277" spans="1:6" x14ac:dyDescent="0.25">
      <c r="A277" s="302"/>
      <c r="B277" s="302"/>
      <c r="C277" s="345"/>
      <c r="D277" s="351"/>
      <c r="E277" s="367"/>
      <c r="F277" s="304"/>
    </row>
    <row r="278" spans="1:6" x14ac:dyDescent="0.25">
      <c r="A278" s="302"/>
      <c r="B278" s="302"/>
      <c r="C278" s="345"/>
      <c r="D278" s="351"/>
      <c r="E278" s="367"/>
      <c r="F278" s="304"/>
    </row>
    <row r="279" spans="1:6" x14ac:dyDescent="0.25">
      <c r="A279" s="302"/>
      <c r="B279" s="302"/>
      <c r="C279" s="345"/>
      <c r="D279" s="351"/>
      <c r="E279" s="367"/>
      <c r="F279" s="304"/>
    </row>
    <row r="280" spans="1:6" x14ac:dyDescent="0.25">
      <c r="A280" s="302"/>
      <c r="B280" s="302"/>
      <c r="C280" s="345"/>
      <c r="D280" s="351"/>
      <c r="E280" s="367"/>
      <c r="F280" s="304"/>
    </row>
    <row r="281" spans="1:6" x14ac:dyDescent="0.25">
      <c r="A281" s="302"/>
      <c r="B281" s="302"/>
      <c r="C281" s="345"/>
      <c r="D281" s="351"/>
      <c r="E281" s="367"/>
      <c r="F281" s="304"/>
    </row>
    <row r="282" spans="1:6" x14ac:dyDescent="0.25">
      <c r="A282" s="302"/>
      <c r="B282" s="302"/>
      <c r="C282" s="345"/>
      <c r="D282" s="351"/>
      <c r="E282" s="367"/>
      <c r="F282" s="304"/>
    </row>
    <row r="283" spans="1:6" x14ac:dyDescent="0.25">
      <c r="A283" s="302"/>
      <c r="B283" s="302"/>
      <c r="C283" s="345"/>
      <c r="D283" s="351"/>
      <c r="E283" s="367"/>
      <c r="F283" s="304"/>
    </row>
    <row r="284" spans="1:6" x14ac:dyDescent="0.25">
      <c r="A284" s="302"/>
      <c r="B284" s="302"/>
      <c r="C284" s="345"/>
      <c r="D284" s="351"/>
      <c r="E284" s="367"/>
      <c r="F284" s="304"/>
    </row>
    <row r="285" spans="1:6" x14ac:dyDescent="0.25">
      <c r="A285" s="302"/>
      <c r="B285" s="302"/>
      <c r="C285" s="345"/>
      <c r="D285" s="351"/>
      <c r="E285" s="367"/>
      <c r="F285" s="304"/>
    </row>
    <row r="286" spans="1:6" x14ac:dyDescent="0.25">
      <c r="A286" s="302"/>
      <c r="B286" s="302"/>
      <c r="C286" s="345"/>
      <c r="D286" s="351"/>
      <c r="E286" s="367"/>
      <c r="F286" s="304"/>
    </row>
    <row r="287" spans="1:6" x14ac:dyDescent="0.25">
      <c r="A287" s="302"/>
      <c r="B287" s="302"/>
      <c r="C287" s="345"/>
      <c r="D287" s="351"/>
      <c r="E287" s="367"/>
      <c r="F287" s="304"/>
    </row>
    <row r="288" spans="1:6" x14ac:dyDescent="0.25">
      <c r="A288" s="302"/>
      <c r="B288" s="302"/>
      <c r="C288" s="345"/>
      <c r="D288" s="351"/>
      <c r="E288" s="367"/>
      <c r="F288" s="304"/>
    </row>
    <row r="289" spans="1:6" x14ac:dyDescent="0.25">
      <c r="A289" s="302"/>
      <c r="B289" s="302"/>
      <c r="C289" s="345"/>
      <c r="D289" s="351"/>
      <c r="E289" s="367"/>
      <c r="F289" s="304"/>
    </row>
    <row r="290" spans="1:6" x14ac:dyDescent="0.25">
      <c r="A290" s="302"/>
      <c r="B290" s="302"/>
      <c r="C290" s="345"/>
      <c r="D290" s="351"/>
      <c r="E290" s="367"/>
      <c r="F290" s="304"/>
    </row>
    <row r="291" spans="1:6" x14ac:dyDescent="0.25">
      <c r="A291" s="302"/>
      <c r="B291" s="302"/>
      <c r="C291" s="345"/>
      <c r="D291" s="351"/>
      <c r="E291" s="367"/>
      <c r="F291" s="304"/>
    </row>
    <row r="292" spans="1:6" x14ac:dyDescent="0.25">
      <c r="A292" s="302"/>
      <c r="B292" s="302"/>
      <c r="C292" s="345"/>
      <c r="D292" s="351"/>
      <c r="E292" s="367"/>
      <c r="F292" s="304"/>
    </row>
    <row r="293" spans="1:6" x14ac:dyDescent="0.25">
      <c r="A293" s="302"/>
      <c r="B293" s="302"/>
      <c r="C293" s="345"/>
      <c r="D293" s="351"/>
      <c r="E293" s="367"/>
      <c r="F293" s="304"/>
    </row>
    <row r="294" spans="1:6" x14ac:dyDescent="0.25">
      <c r="A294" s="302"/>
      <c r="B294" s="302"/>
      <c r="C294" s="345"/>
      <c r="D294" s="351"/>
      <c r="E294" s="367"/>
      <c r="F294" s="304"/>
    </row>
    <row r="295" spans="1:6" x14ac:dyDescent="0.25">
      <c r="A295" s="302"/>
      <c r="B295" s="302"/>
      <c r="C295" s="345"/>
      <c r="D295" s="351"/>
      <c r="E295" s="367"/>
      <c r="F295" s="304"/>
    </row>
    <row r="296" spans="1:6" x14ac:dyDescent="0.25">
      <c r="A296" s="302"/>
      <c r="B296" s="302"/>
      <c r="C296" s="345"/>
      <c r="D296" s="351"/>
      <c r="E296" s="367"/>
      <c r="F296" s="304"/>
    </row>
    <row r="297" spans="1:6" x14ac:dyDescent="0.25">
      <c r="A297" s="302"/>
      <c r="B297" s="302"/>
      <c r="C297" s="302"/>
      <c r="D297" s="351"/>
      <c r="E297" s="367"/>
      <c r="F297" s="304"/>
    </row>
    <row r="298" spans="1:6" x14ac:dyDescent="0.25">
      <c r="A298" s="302"/>
      <c r="B298" s="302"/>
      <c r="C298" s="302"/>
      <c r="D298" s="351"/>
      <c r="E298" s="367"/>
      <c r="F298" s="304"/>
    </row>
    <row r="299" spans="1:6" x14ac:dyDescent="0.25">
      <c r="A299" s="302"/>
      <c r="B299" s="302"/>
      <c r="C299" s="302"/>
      <c r="D299" s="351"/>
      <c r="E299" s="367"/>
      <c r="F299" s="304"/>
    </row>
    <row r="300" spans="1:6" x14ac:dyDescent="0.25">
      <c r="A300" s="302"/>
      <c r="B300" s="302"/>
      <c r="C300" s="302"/>
      <c r="D300" s="351"/>
      <c r="E300" s="367"/>
      <c r="F300" s="304"/>
    </row>
    <row r="301" spans="1:6" x14ac:dyDescent="0.25">
      <c r="A301" s="302"/>
      <c r="B301" s="302"/>
      <c r="C301" s="302"/>
      <c r="D301" s="351"/>
      <c r="E301" s="367"/>
      <c r="F301" s="304"/>
    </row>
    <row r="302" spans="1:6" x14ac:dyDescent="0.25">
      <c r="A302" s="302"/>
      <c r="B302" s="302"/>
      <c r="C302" s="302"/>
      <c r="D302" s="351"/>
      <c r="E302" s="367"/>
      <c r="F302" s="304"/>
    </row>
    <row r="303" spans="1:6" x14ac:dyDescent="0.25">
      <c r="A303" s="302"/>
      <c r="B303" s="302"/>
      <c r="C303" s="302"/>
      <c r="D303" s="351"/>
      <c r="E303" s="367"/>
      <c r="F303" s="304"/>
    </row>
    <row r="304" spans="1:6" x14ac:dyDescent="0.25">
      <c r="A304" s="302"/>
      <c r="B304" s="302"/>
      <c r="C304" s="302"/>
      <c r="D304" s="351"/>
      <c r="E304" s="367"/>
      <c r="F304" s="304"/>
    </row>
    <row r="305" spans="1:6" x14ac:dyDescent="0.25">
      <c r="A305" s="302"/>
      <c r="B305" s="302"/>
      <c r="C305" s="302"/>
      <c r="D305" s="351"/>
      <c r="E305" s="367"/>
      <c r="F305" s="304"/>
    </row>
    <row r="306" spans="1:6" x14ac:dyDescent="0.25">
      <c r="A306" s="302"/>
      <c r="B306" s="302"/>
      <c r="C306" s="302"/>
      <c r="D306" s="351"/>
      <c r="E306" s="367"/>
      <c r="F306" s="304"/>
    </row>
    <row r="307" spans="1:6" x14ac:dyDescent="0.25">
      <c r="A307" s="302"/>
      <c r="B307" s="302"/>
      <c r="C307" s="302"/>
      <c r="D307" s="351"/>
      <c r="E307" s="367"/>
      <c r="F307" s="304"/>
    </row>
    <row r="308" spans="1:6" x14ac:dyDescent="0.25">
      <c r="A308" s="302"/>
      <c r="B308" s="302"/>
      <c r="C308" s="302"/>
      <c r="D308" s="351"/>
      <c r="E308" s="367"/>
      <c r="F308" s="304"/>
    </row>
    <row r="309" spans="1:6" x14ac:dyDescent="0.25">
      <c r="A309" s="302"/>
      <c r="B309" s="302"/>
      <c r="C309" s="302"/>
      <c r="D309" s="351"/>
      <c r="E309" s="367"/>
      <c r="F309" s="304"/>
    </row>
    <row r="310" spans="1:6" x14ac:dyDescent="0.25">
      <c r="A310" s="302"/>
      <c r="B310" s="302"/>
      <c r="C310" s="302"/>
      <c r="D310" s="351"/>
      <c r="E310" s="367"/>
      <c r="F310" s="304"/>
    </row>
    <row r="311" spans="1:6" x14ac:dyDescent="0.25">
      <c r="A311" s="302"/>
      <c r="B311" s="302"/>
      <c r="C311" s="302"/>
      <c r="D311" s="351"/>
      <c r="E311" s="367"/>
      <c r="F311" s="304"/>
    </row>
    <row r="312" spans="1:6" x14ac:dyDescent="0.25">
      <c r="A312" s="302"/>
      <c r="B312" s="302"/>
      <c r="C312" s="302"/>
      <c r="D312" s="351"/>
      <c r="E312" s="367"/>
      <c r="F312" s="304"/>
    </row>
    <row r="313" spans="1:6" x14ac:dyDescent="0.25">
      <c r="A313" s="302"/>
      <c r="B313" s="302"/>
      <c r="C313" s="302"/>
      <c r="D313" s="351"/>
      <c r="E313" s="367"/>
      <c r="F313" s="304"/>
    </row>
    <row r="314" spans="1:6" x14ac:dyDescent="0.25">
      <c r="A314" s="302"/>
      <c r="B314" s="302"/>
      <c r="C314" s="302"/>
      <c r="D314" s="351"/>
      <c r="E314" s="367"/>
      <c r="F314" s="304"/>
    </row>
    <row r="315" spans="1:6" x14ac:dyDescent="0.25">
      <c r="A315" s="302"/>
      <c r="B315" s="302"/>
      <c r="C315" s="302"/>
      <c r="D315" s="351"/>
      <c r="E315" s="367"/>
      <c r="F315" s="304"/>
    </row>
    <row r="316" spans="1:6" x14ac:dyDescent="0.25">
      <c r="A316" s="302"/>
      <c r="B316" s="302"/>
      <c r="C316" s="302"/>
      <c r="D316" s="351"/>
      <c r="E316" s="367"/>
      <c r="F316" s="304"/>
    </row>
    <row r="317" spans="1:6" x14ac:dyDescent="0.25">
      <c r="A317" s="302"/>
      <c r="B317" s="302"/>
      <c r="C317" s="302"/>
      <c r="D317" s="351"/>
      <c r="E317" s="367"/>
      <c r="F317" s="304"/>
    </row>
    <row r="318" spans="1:6" x14ac:dyDescent="0.25">
      <c r="A318" s="302"/>
      <c r="B318" s="302"/>
      <c r="C318" s="302"/>
      <c r="D318" s="351"/>
      <c r="E318" s="367"/>
      <c r="F318" s="304"/>
    </row>
    <row r="319" spans="1:6" x14ac:dyDescent="0.25">
      <c r="A319" s="302"/>
      <c r="B319" s="302"/>
      <c r="C319" s="302"/>
      <c r="D319" s="351"/>
      <c r="E319" s="367"/>
      <c r="F319" s="304"/>
    </row>
    <row r="320" spans="1:6" x14ac:dyDescent="0.25">
      <c r="A320" s="302"/>
      <c r="B320" s="302"/>
      <c r="C320" s="302"/>
      <c r="D320" s="351"/>
      <c r="E320" s="367"/>
      <c r="F320" s="304"/>
    </row>
    <row r="321" spans="1:6" x14ac:dyDescent="0.25">
      <c r="A321" s="302"/>
      <c r="B321" s="302"/>
      <c r="C321" s="302"/>
      <c r="D321" s="351"/>
      <c r="E321" s="367"/>
      <c r="F321" s="304"/>
    </row>
    <row r="322" spans="1:6" x14ac:dyDescent="0.25">
      <c r="A322" s="302"/>
      <c r="B322" s="302"/>
      <c r="C322" s="302"/>
      <c r="D322" s="351"/>
      <c r="E322" s="367"/>
      <c r="F322" s="304"/>
    </row>
    <row r="323" spans="1:6" x14ac:dyDescent="0.25">
      <c r="A323" s="302"/>
      <c r="B323" s="302"/>
      <c r="C323" s="302"/>
      <c r="D323" s="351"/>
      <c r="E323" s="367"/>
      <c r="F323" s="304"/>
    </row>
    <row r="324" spans="1:6" x14ac:dyDescent="0.25">
      <c r="A324" s="302"/>
      <c r="B324" s="302"/>
      <c r="C324" s="302"/>
      <c r="D324" s="351"/>
      <c r="E324" s="367"/>
      <c r="F324" s="304"/>
    </row>
    <row r="325" spans="1:6" x14ac:dyDescent="0.25">
      <c r="A325" s="302"/>
      <c r="B325" s="302"/>
      <c r="C325" s="302"/>
      <c r="D325" s="351"/>
      <c r="E325" s="367"/>
      <c r="F325" s="304"/>
    </row>
    <row r="326" spans="1:6" x14ac:dyDescent="0.25">
      <c r="A326" s="302"/>
      <c r="B326" s="302"/>
      <c r="C326" s="302"/>
      <c r="D326" s="351"/>
      <c r="E326" s="367"/>
      <c r="F326" s="304"/>
    </row>
    <row r="327" spans="1:6" x14ac:dyDescent="0.25">
      <c r="A327" s="302"/>
      <c r="B327" s="302"/>
      <c r="C327" s="302"/>
      <c r="D327" s="351"/>
      <c r="E327" s="367"/>
      <c r="F327" s="304"/>
    </row>
    <row r="328" spans="1:6" x14ac:dyDescent="0.25">
      <c r="A328" s="302"/>
      <c r="B328" s="302"/>
      <c r="C328" s="302"/>
      <c r="D328" s="351"/>
      <c r="E328" s="367"/>
      <c r="F328" s="304"/>
    </row>
    <row r="329" spans="1:6" x14ac:dyDescent="0.25">
      <c r="A329" s="302"/>
      <c r="B329" s="302"/>
      <c r="C329" s="302"/>
      <c r="D329" s="351"/>
      <c r="E329" s="367"/>
      <c r="F329" s="304"/>
    </row>
    <row r="330" spans="1:6" x14ac:dyDescent="0.25">
      <c r="A330" s="302"/>
      <c r="B330" s="302"/>
      <c r="C330" s="302"/>
      <c r="D330" s="351"/>
      <c r="E330" s="367"/>
      <c r="F330" s="304"/>
    </row>
    <row r="331" spans="1:6" x14ac:dyDescent="0.25">
      <c r="A331" s="302"/>
      <c r="B331" s="302"/>
      <c r="C331" s="302"/>
      <c r="D331" s="351"/>
      <c r="E331" s="367"/>
      <c r="F331" s="304"/>
    </row>
    <row r="332" spans="1:6" x14ac:dyDescent="0.25">
      <c r="A332" s="302"/>
      <c r="B332" s="302"/>
      <c r="C332" s="302"/>
      <c r="D332" s="351"/>
      <c r="E332" s="367"/>
      <c r="F332" s="304"/>
    </row>
    <row r="333" spans="1:6" x14ac:dyDescent="0.25">
      <c r="A333" s="302"/>
      <c r="B333" s="302"/>
      <c r="C333" s="302"/>
      <c r="D333" s="351"/>
      <c r="E333" s="367"/>
      <c r="F333" s="304"/>
    </row>
    <row r="334" spans="1:6" x14ac:dyDescent="0.25">
      <c r="A334" s="302"/>
      <c r="B334" s="302"/>
      <c r="C334" s="302"/>
      <c r="D334" s="351"/>
      <c r="E334" s="367"/>
      <c r="F334" s="304"/>
    </row>
    <row r="335" spans="1:6" x14ac:dyDescent="0.25">
      <c r="A335" s="302"/>
      <c r="B335" s="302"/>
      <c r="C335" s="302"/>
      <c r="D335" s="351"/>
      <c r="E335" s="367"/>
      <c r="F335" s="304"/>
    </row>
    <row r="336" spans="1:6" x14ac:dyDescent="0.25">
      <c r="A336" s="302"/>
      <c r="B336" s="302"/>
      <c r="C336" s="302"/>
      <c r="D336" s="351"/>
      <c r="E336" s="367"/>
      <c r="F336" s="304"/>
    </row>
    <row r="337" spans="1:6" x14ac:dyDescent="0.25">
      <c r="A337" s="302"/>
      <c r="B337" s="302"/>
      <c r="C337" s="302"/>
      <c r="D337" s="351"/>
      <c r="E337" s="367"/>
      <c r="F337" s="304"/>
    </row>
    <row r="338" spans="1:6" x14ac:dyDescent="0.25">
      <c r="A338" s="302"/>
      <c r="B338" s="302"/>
      <c r="C338" s="302"/>
      <c r="D338" s="351"/>
      <c r="E338" s="367"/>
      <c r="F338" s="304"/>
    </row>
    <row r="339" spans="1:6" x14ac:dyDescent="0.25">
      <c r="A339" s="302"/>
      <c r="B339" s="302"/>
      <c r="C339" s="302"/>
      <c r="D339" s="351"/>
      <c r="E339" s="367"/>
      <c r="F339" s="304"/>
    </row>
    <row r="340" spans="1:6" x14ac:dyDescent="0.25">
      <c r="A340" s="302"/>
      <c r="B340" s="302"/>
      <c r="C340" s="302"/>
      <c r="D340" s="351"/>
      <c r="E340" s="367"/>
      <c r="F340" s="304"/>
    </row>
    <row r="341" spans="1:6" x14ac:dyDescent="0.25">
      <c r="A341" s="302"/>
      <c r="B341" s="302"/>
      <c r="C341" s="302"/>
      <c r="D341" s="351"/>
      <c r="E341" s="367"/>
      <c r="F341" s="304"/>
    </row>
    <row r="342" spans="1:6" x14ac:dyDescent="0.25">
      <c r="A342" s="302"/>
      <c r="B342" s="302"/>
      <c r="C342" s="302"/>
      <c r="D342" s="351"/>
      <c r="E342" s="367"/>
      <c r="F342" s="304"/>
    </row>
    <row r="343" spans="1:6" x14ac:dyDescent="0.25">
      <c r="A343" s="302"/>
      <c r="B343" s="302"/>
      <c r="C343" s="302"/>
      <c r="D343" s="351"/>
      <c r="E343" s="367"/>
      <c r="F343" s="304"/>
    </row>
    <row r="344" spans="1:6" x14ac:dyDescent="0.25">
      <c r="A344" s="302"/>
      <c r="B344" s="302"/>
      <c r="C344" s="302"/>
      <c r="D344" s="351"/>
      <c r="E344" s="367"/>
      <c r="F344" s="304"/>
    </row>
    <row r="345" spans="1:6" x14ac:dyDescent="0.25">
      <c r="A345" s="302"/>
      <c r="B345" s="302"/>
      <c r="C345" s="302"/>
      <c r="D345" s="351"/>
      <c r="E345" s="367"/>
      <c r="F345" s="304"/>
    </row>
    <row r="346" spans="1:6" x14ac:dyDescent="0.25">
      <c r="A346" s="300"/>
      <c r="B346" s="300"/>
      <c r="C346" s="300"/>
      <c r="E346" s="368"/>
      <c r="F346" s="301"/>
    </row>
    <row r="347" spans="1:6" x14ac:dyDescent="0.25">
      <c r="A347" s="300"/>
      <c r="B347" s="300"/>
      <c r="C347" s="300"/>
      <c r="E347" s="368"/>
      <c r="F347" s="301"/>
    </row>
    <row r="348" spans="1:6" x14ac:dyDescent="0.25">
      <c r="A348" s="300"/>
      <c r="B348" s="300"/>
      <c r="C348" s="300"/>
      <c r="E348" s="368"/>
      <c r="F348" s="301"/>
    </row>
    <row r="349" spans="1:6" x14ac:dyDescent="0.25">
      <c r="A349" s="300"/>
      <c r="B349" s="300"/>
      <c r="C349" s="300"/>
      <c r="E349" s="368"/>
      <c r="F349" s="301"/>
    </row>
    <row r="350" spans="1:6" x14ac:dyDescent="0.25">
      <c r="A350" s="300"/>
      <c r="B350" s="300"/>
      <c r="C350" s="300"/>
      <c r="E350" s="368"/>
      <c r="F350" s="301"/>
    </row>
    <row r="351" spans="1:6" x14ac:dyDescent="0.25">
      <c r="A351" s="300"/>
      <c r="B351" s="300"/>
      <c r="C351" s="300"/>
      <c r="E351" s="368"/>
      <c r="F351" s="301"/>
    </row>
    <row r="352" spans="1:6" x14ac:dyDescent="0.25">
      <c r="A352" s="300"/>
      <c r="B352" s="300"/>
      <c r="C352" s="300"/>
      <c r="E352" s="368"/>
      <c r="F352" s="301"/>
    </row>
    <row r="353" spans="1:6" x14ac:dyDescent="0.25">
      <c r="A353" s="300"/>
      <c r="B353" s="300"/>
      <c r="C353" s="300"/>
      <c r="E353" s="368"/>
      <c r="F353" s="301"/>
    </row>
    <row r="354" spans="1:6" x14ac:dyDescent="0.25">
      <c r="A354" s="300"/>
      <c r="B354" s="300"/>
      <c r="C354" s="300"/>
      <c r="E354" s="368"/>
      <c r="F354" s="301"/>
    </row>
    <row r="355" spans="1:6" x14ac:dyDescent="0.25">
      <c r="A355" s="300"/>
      <c r="B355" s="300"/>
      <c r="C355" s="300"/>
      <c r="E355" s="368"/>
      <c r="F355" s="30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H364"/>
  <sheetViews>
    <sheetView topLeftCell="A73" workbookViewId="0">
      <selection activeCell="F127" sqref="F127"/>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8" x14ac:dyDescent="0.25">
      <c r="A2" s="478" t="s">
        <v>1101</v>
      </c>
      <c r="B2" s="531" t="s">
        <v>1102</v>
      </c>
      <c r="C2" s="480"/>
      <c r="D2" s="389"/>
      <c r="E2" s="459"/>
      <c r="F2" s="305"/>
    </row>
    <row r="3" spans="1:8" x14ac:dyDescent="0.25">
      <c r="A3" s="306"/>
      <c r="B3" s="306"/>
      <c r="C3" s="306"/>
      <c r="D3" s="347"/>
      <c r="E3" s="398"/>
      <c r="F3" s="307"/>
    </row>
    <row r="4" spans="1:8" ht="25.5" x14ac:dyDescent="0.25">
      <c r="A4" s="308" t="s">
        <v>1058</v>
      </c>
      <c r="B4" s="460" t="s">
        <v>1059</v>
      </c>
      <c r="C4" s="460" t="s">
        <v>51</v>
      </c>
      <c r="D4" s="461" t="s">
        <v>52</v>
      </c>
      <c r="E4" s="358" t="s">
        <v>778</v>
      </c>
      <c r="F4" s="309" t="s">
        <v>779</v>
      </c>
    </row>
    <row r="5" spans="1:8" x14ac:dyDescent="0.25">
      <c r="A5" s="310"/>
      <c r="B5" s="336"/>
      <c r="C5" s="336"/>
      <c r="D5" s="390"/>
      <c r="E5" s="462"/>
      <c r="F5" s="311"/>
    </row>
    <row r="6" spans="1:8" x14ac:dyDescent="0.25">
      <c r="A6" s="308" t="s">
        <v>780</v>
      </c>
      <c r="B6" s="312" t="s">
        <v>642</v>
      </c>
      <c r="C6" s="312"/>
      <c r="D6" s="391"/>
      <c r="E6" s="463"/>
      <c r="F6" s="309"/>
    </row>
    <row r="7" spans="1:8" x14ac:dyDescent="0.25">
      <c r="A7" s="310"/>
      <c r="B7" s="306"/>
      <c r="C7" s="306"/>
      <c r="D7" s="464"/>
      <c r="E7" s="398"/>
      <c r="F7" s="313"/>
    </row>
    <row r="8" spans="1:8" ht="25.5" x14ac:dyDescent="0.25">
      <c r="A8" s="310" t="s">
        <v>781</v>
      </c>
      <c r="B8" s="306" t="s">
        <v>1060</v>
      </c>
      <c r="C8" s="337"/>
      <c r="D8" s="353"/>
      <c r="E8" s="397"/>
      <c r="F8" s="313"/>
    </row>
    <row r="9" spans="1:8" x14ac:dyDescent="0.25">
      <c r="A9" s="316"/>
      <c r="B9" s="306" t="s">
        <v>1121</v>
      </c>
      <c r="C9" s="339" t="s">
        <v>779</v>
      </c>
      <c r="D9" s="422">
        <v>1</v>
      </c>
      <c r="E9" s="397"/>
      <c r="F9" s="313">
        <f>ROUND(SUM(F11:F17)/20,0)</f>
        <v>0</v>
      </c>
      <c r="H9" s="549"/>
    </row>
    <row r="10" spans="1:8" x14ac:dyDescent="0.25">
      <c r="A10" s="310"/>
      <c r="B10" s="306"/>
      <c r="C10" s="338"/>
      <c r="D10" s="352"/>
      <c r="E10" s="398"/>
      <c r="F10" s="307"/>
    </row>
    <row r="11" spans="1:8" ht="25.5" x14ac:dyDescent="0.25">
      <c r="A11" s="310" t="s">
        <v>784</v>
      </c>
      <c r="B11" s="306" t="s">
        <v>1122</v>
      </c>
      <c r="C11" s="337" t="s">
        <v>786</v>
      </c>
      <c r="D11" s="313">
        <v>178.5</v>
      </c>
      <c r="E11" s="397"/>
      <c r="F11" s="313">
        <f>D11*E11</f>
        <v>0</v>
      </c>
    </row>
    <row r="12" spans="1:8" x14ac:dyDescent="0.25">
      <c r="A12" s="310"/>
      <c r="B12" s="306"/>
      <c r="C12" s="338"/>
      <c r="D12" s="307"/>
      <c r="E12" s="398"/>
      <c r="F12" s="307"/>
    </row>
    <row r="13" spans="1:8" x14ac:dyDescent="0.25">
      <c r="A13" s="310" t="s">
        <v>846</v>
      </c>
      <c r="B13" s="306" t="s">
        <v>1062</v>
      </c>
      <c r="C13" s="339" t="s">
        <v>69</v>
      </c>
      <c r="D13" s="313">
        <v>6</v>
      </c>
      <c r="E13" s="397"/>
      <c r="F13" s="313">
        <f>D13*E13</f>
        <v>0</v>
      </c>
    </row>
    <row r="14" spans="1:8" x14ac:dyDescent="0.25">
      <c r="A14" s="423"/>
      <c r="B14" s="315"/>
      <c r="C14" s="339"/>
      <c r="D14" s="307"/>
      <c r="E14" s="398"/>
      <c r="F14" s="307"/>
    </row>
    <row r="15" spans="1:8" ht="38.25" x14ac:dyDescent="0.25">
      <c r="A15" s="316" t="s">
        <v>848</v>
      </c>
      <c r="B15" s="306" t="s">
        <v>1063</v>
      </c>
      <c r="C15" s="339" t="s">
        <v>69</v>
      </c>
      <c r="D15" s="313">
        <v>6</v>
      </c>
      <c r="E15" s="397"/>
      <c r="F15" s="313">
        <f>D15*E15</f>
        <v>0</v>
      </c>
    </row>
    <row r="16" spans="1:8" x14ac:dyDescent="0.25">
      <c r="A16" s="316"/>
      <c r="B16" s="315"/>
      <c r="C16" s="339"/>
      <c r="D16" s="346"/>
      <c r="E16" s="397"/>
      <c r="F16" s="313"/>
    </row>
    <row r="17" spans="1:6" ht="38.25" x14ac:dyDescent="0.25">
      <c r="A17" s="317" t="s">
        <v>850</v>
      </c>
      <c r="B17" s="532" t="s">
        <v>1186</v>
      </c>
      <c r="C17" s="339" t="s">
        <v>798</v>
      </c>
      <c r="D17" s="313">
        <v>286</v>
      </c>
      <c r="E17" s="397"/>
      <c r="F17" s="313">
        <f>D17*E17</f>
        <v>0</v>
      </c>
    </row>
    <row r="18" spans="1:6" x14ac:dyDescent="0.25">
      <c r="A18" s="316"/>
      <c r="B18" s="314"/>
      <c r="C18" s="337"/>
      <c r="D18" s="346"/>
      <c r="E18" s="397"/>
      <c r="F18" s="313"/>
    </row>
    <row r="19" spans="1:6" ht="102" x14ac:dyDescent="0.25">
      <c r="A19" s="317" t="s">
        <v>852</v>
      </c>
      <c r="B19" s="355" t="s">
        <v>1124</v>
      </c>
      <c r="C19" s="338"/>
      <c r="D19" s="347"/>
      <c r="E19" s="398"/>
      <c r="F19" s="307"/>
    </row>
    <row r="20" spans="1:6" x14ac:dyDescent="0.25">
      <c r="A20" s="316"/>
      <c r="B20" s="306" t="s">
        <v>1125</v>
      </c>
      <c r="C20" s="339" t="s">
        <v>779</v>
      </c>
      <c r="D20" s="346"/>
      <c r="E20" s="397"/>
      <c r="F20" s="313">
        <f>ROUND(SUM(F9:F18)/5,0)</f>
        <v>0</v>
      </c>
    </row>
    <row r="21" spans="1:6" x14ac:dyDescent="0.25">
      <c r="A21" s="316"/>
      <c r="B21" s="315"/>
      <c r="C21" s="339"/>
      <c r="D21" s="347"/>
      <c r="E21" s="398"/>
      <c r="F21" s="307"/>
    </row>
    <row r="22" spans="1:6" x14ac:dyDescent="0.25">
      <c r="A22" s="318"/>
      <c r="B22" s="319" t="s">
        <v>666</v>
      </c>
      <c r="C22" s="340"/>
      <c r="D22" s="392"/>
      <c r="E22" s="400"/>
      <c r="F22" s="320">
        <f>+ROUND(SUM(F9:F20),0)</f>
        <v>0</v>
      </c>
    </row>
    <row r="23" spans="1:6" x14ac:dyDescent="0.25">
      <c r="A23" s="321"/>
      <c r="B23" s="322"/>
      <c r="C23" s="341"/>
      <c r="D23" s="347"/>
      <c r="E23" s="399"/>
      <c r="F23" s="323"/>
    </row>
    <row r="24" spans="1:6" x14ac:dyDescent="0.25">
      <c r="A24" s="308" t="s">
        <v>787</v>
      </c>
      <c r="B24" s="312" t="s">
        <v>1126</v>
      </c>
      <c r="C24" s="342"/>
      <c r="D24" s="349"/>
      <c r="E24" s="428"/>
      <c r="F24" s="324"/>
    </row>
    <row r="25" spans="1:6" x14ac:dyDescent="0.25">
      <c r="A25" s="310"/>
      <c r="B25" s="306"/>
      <c r="C25" s="338"/>
      <c r="D25" s="347"/>
      <c r="E25" s="398"/>
      <c r="F25" s="307"/>
    </row>
    <row r="26" spans="1:6" x14ac:dyDescent="0.25">
      <c r="A26" s="316"/>
      <c r="B26" s="315"/>
      <c r="C26" s="339"/>
      <c r="D26" s="346"/>
      <c r="E26" s="397"/>
      <c r="F26" s="313"/>
    </row>
    <row r="27" spans="1:6" ht="76.5" x14ac:dyDescent="0.25">
      <c r="A27" s="317" t="s">
        <v>788</v>
      </c>
      <c r="B27" s="306" t="s">
        <v>1128</v>
      </c>
      <c r="C27" s="337" t="s">
        <v>793</v>
      </c>
      <c r="D27" s="313">
        <v>86</v>
      </c>
      <c r="E27" s="397"/>
      <c r="F27" s="313">
        <f>D27*E27</f>
        <v>0</v>
      </c>
    </row>
    <row r="28" spans="1:6" x14ac:dyDescent="0.25">
      <c r="A28" s="316"/>
      <c r="B28" s="315"/>
      <c r="C28" s="339"/>
      <c r="D28" s="346"/>
      <c r="E28" s="397"/>
      <c r="F28" s="313"/>
    </row>
    <row r="29" spans="1:6" ht="114.75" x14ac:dyDescent="0.25">
      <c r="A29" s="317" t="s">
        <v>791</v>
      </c>
      <c r="B29" s="306" t="s">
        <v>1129</v>
      </c>
      <c r="C29" s="337" t="s">
        <v>793</v>
      </c>
      <c r="D29" s="422">
        <v>315</v>
      </c>
      <c r="E29" s="397"/>
      <c r="F29" s="313">
        <f>D29*E29</f>
        <v>0</v>
      </c>
    </row>
    <row r="30" spans="1:6" x14ac:dyDescent="0.25">
      <c r="A30" s="316"/>
      <c r="B30" s="315"/>
      <c r="C30" s="339"/>
      <c r="D30" s="353"/>
      <c r="E30" s="397"/>
      <c r="F30" s="313"/>
    </row>
    <row r="31" spans="1:6" ht="140.25" x14ac:dyDescent="0.25">
      <c r="A31" s="325" t="s">
        <v>794</v>
      </c>
      <c r="B31" s="306" t="s">
        <v>1130</v>
      </c>
      <c r="C31" s="337" t="s">
        <v>793</v>
      </c>
      <c r="D31" s="422">
        <v>79</v>
      </c>
      <c r="E31" s="397"/>
      <c r="F31" s="313">
        <f>D31*E31</f>
        <v>0</v>
      </c>
    </row>
    <row r="32" spans="1:6" x14ac:dyDescent="0.25">
      <c r="A32" s="316"/>
      <c r="B32" s="315"/>
      <c r="C32" s="339"/>
      <c r="D32" s="346"/>
      <c r="E32" s="397"/>
      <c r="F32" s="313"/>
    </row>
    <row r="33" spans="1:6" ht="25.5" x14ac:dyDescent="0.25">
      <c r="A33" s="317" t="s">
        <v>796</v>
      </c>
      <c r="B33" s="326" t="s">
        <v>797</v>
      </c>
      <c r="C33" s="337" t="s">
        <v>798</v>
      </c>
      <c r="D33" s="313">
        <v>2</v>
      </c>
      <c r="E33" s="397"/>
      <c r="F33" s="313">
        <f>D33*E33</f>
        <v>0</v>
      </c>
    </row>
    <row r="34" spans="1:6" x14ac:dyDescent="0.25">
      <c r="A34" s="316"/>
      <c r="B34" s="327"/>
      <c r="C34" s="343"/>
      <c r="D34" s="346"/>
      <c r="E34" s="426"/>
      <c r="F34" s="328"/>
    </row>
    <row r="35" spans="1:6" ht="51" x14ac:dyDescent="0.25">
      <c r="A35" s="325" t="s">
        <v>799</v>
      </c>
      <c r="B35" s="306" t="s">
        <v>1065</v>
      </c>
      <c r="C35" s="337" t="s">
        <v>801</v>
      </c>
      <c r="D35" s="313">
        <v>831</v>
      </c>
      <c r="E35" s="397"/>
      <c r="F35" s="313">
        <f>D35*E35</f>
        <v>0</v>
      </c>
    </row>
    <row r="36" spans="1:6" x14ac:dyDescent="0.25">
      <c r="A36" s="330"/>
      <c r="B36" s="329"/>
      <c r="C36" s="344"/>
      <c r="D36" s="346"/>
      <c r="E36" s="426"/>
      <c r="F36" s="328"/>
    </row>
    <row r="37" spans="1:6" ht="38.25" x14ac:dyDescent="0.25">
      <c r="A37" s="331" t="s">
        <v>802</v>
      </c>
      <c r="B37" s="326" t="s">
        <v>1066</v>
      </c>
      <c r="C37" s="337" t="s">
        <v>801</v>
      </c>
      <c r="D37" s="313">
        <v>214</v>
      </c>
      <c r="E37" s="397"/>
      <c r="F37" s="313">
        <f>D37*E37</f>
        <v>0</v>
      </c>
    </row>
    <row r="38" spans="1:6" x14ac:dyDescent="0.25">
      <c r="A38" s="330"/>
      <c r="B38" s="329"/>
      <c r="C38" s="344"/>
      <c r="D38" s="346"/>
      <c r="E38" s="465"/>
      <c r="F38" s="328"/>
    </row>
    <row r="39" spans="1:6" ht="76.5" x14ac:dyDescent="0.25">
      <c r="A39" s="325" t="s">
        <v>804</v>
      </c>
      <c r="B39" s="306" t="s">
        <v>1067</v>
      </c>
      <c r="C39" s="337" t="s">
        <v>793</v>
      </c>
      <c r="D39" s="422">
        <v>102</v>
      </c>
      <c r="E39" s="397"/>
      <c r="F39" s="313">
        <f>D39*E39</f>
        <v>0</v>
      </c>
    </row>
    <row r="40" spans="1:6" x14ac:dyDescent="0.25">
      <c r="A40" s="316"/>
      <c r="B40" s="314"/>
      <c r="C40" s="337"/>
      <c r="D40" s="422"/>
      <c r="E40" s="397"/>
      <c r="F40" s="313"/>
    </row>
    <row r="41" spans="1:6" ht="76.5" x14ac:dyDescent="0.25">
      <c r="A41" s="325" t="s">
        <v>806</v>
      </c>
      <c r="B41" s="306" t="s">
        <v>1068</v>
      </c>
      <c r="C41" s="337" t="s">
        <v>793</v>
      </c>
      <c r="D41" s="422">
        <v>248</v>
      </c>
      <c r="E41" s="397"/>
      <c r="F41" s="313">
        <f>D41*E41</f>
        <v>0</v>
      </c>
    </row>
    <row r="42" spans="1:6" x14ac:dyDescent="0.25">
      <c r="A42" s="330"/>
      <c r="B42" s="314"/>
      <c r="C42" s="337"/>
      <c r="D42" s="346"/>
      <c r="E42" s="397"/>
      <c r="F42" s="313"/>
    </row>
    <row r="43" spans="1:6" ht="51" x14ac:dyDescent="0.25">
      <c r="A43" s="325" t="s">
        <v>808</v>
      </c>
      <c r="B43" s="326" t="s">
        <v>1073</v>
      </c>
      <c r="C43" s="337" t="s">
        <v>793</v>
      </c>
      <c r="D43" s="422">
        <v>44</v>
      </c>
      <c r="E43" s="397"/>
      <c r="F43" s="313">
        <f>D43*E43</f>
        <v>0</v>
      </c>
    </row>
    <row r="44" spans="1:6" x14ac:dyDescent="0.25">
      <c r="A44" s="330"/>
      <c r="B44" s="314"/>
      <c r="C44" s="337"/>
      <c r="D44" s="348"/>
      <c r="E44" s="466"/>
      <c r="F44" s="313"/>
    </row>
    <row r="45" spans="1:6" ht="51" x14ac:dyDescent="0.25">
      <c r="A45" s="325" t="s">
        <v>953</v>
      </c>
      <c r="B45" s="326" t="s">
        <v>1074</v>
      </c>
      <c r="C45" s="337" t="s">
        <v>798</v>
      </c>
      <c r="D45" s="313">
        <v>30</v>
      </c>
      <c r="E45" s="397"/>
      <c r="F45" s="313">
        <f>D45*E45</f>
        <v>0</v>
      </c>
    </row>
    <row r="46" spans="1:6" x14ac:dyDescent="0.25">
      <c r="A46" s="330"/>
      <c r="B46" s="329"/>
      <c r="C46" s="344"/>
      <c r="D46" s="348"/>
      <c r="E46" s="465"/>
      <c r="F46" s="328"/>
    </row>
    <row r="47" spans="1:6" ht="25.5" x14ac:dyDescent="0.25">
      <c r="A47" s="317" t="s">
        <v>954</v>
      </c>
      <c r="B47" s="306" t="s">
        <v>1177</v>
      </c>
      <c r="C47" s="337"/>
      <c r="D47" s="346"/>
      <c r="E47" s="397"/>
      <c r="F47" s="313"/>
    </row>
    <row r="48" spans="1:6" ht="25.5" x14ac:dyDescent="0.25">
      <c r="A48" s="317"/>
      <c r="B48" s="533" t="s">
        <v>1187</v>
      </c>
      <c r="C48" s="337"/>
      <c r="D48" s="346"/>
      <c r="E48" s="538"/>
      <c r="F48" s="346"/>
    </row>
    <row r="49" spans="1:6" ht="15.75" x14ac:dyDescent="0.25">
      <c r="A49" s="317"/>
      <c r="B49" s="331" t="s">
        <v>1135</v>
      </c>
      <c r="C49" s="337" t="s">
        <v>786</v>
      </c>
      <c r="D49" s="313">
        <v>357</v>
      </c>
      <c r="E49" s="397"/>
      <c r="F49" s="313">
        <f>D49*E49</f>
        <v>0</v>
      </c>
    </row>
    <row r="50" spans="1:6" ht="15.75" x14ac:dyDescent="0.25">
      <c r="A50" s="317"/>
      <c r="B50" s="331" t="s">
        <v>1136</v>
      </c>
      <c r="C50" s="337" t="s">
        <v>801</v>
      </c>
      <c r="D50" s="313">
        <v>479</v>
      </c>
      <c r="E50" s="397"/>
      <c r="F50" s="313">
        <f>D50*E50</f>
        <v>0</v>
      </c>
    </row>
    <row r="51" spans="1:6" x14ac:dyDescent="0.25">
      <c r="A51" s="330"/>
      <c r="B51" s="314"/>
      <c r="C51" s="337"/>
      <c r="D51" s="348"/>
      <c r="E51" s="466"/>
      <c r="F51" s="313"/>
    </row>
    <row r="52" spans="1:6" ht="89.25" x14ac:dyDescent="0.25">
      <c r="A52" s="317" t="s">
        <v>956</v>
      </c>
      <c r="B52" s="306" t="s">
        <v>1138</v>
      </c>
      <c r="C52" s="337" t="s">
        <v>793</v>
      </c>
      <c r="D52" s="422">
        <v>47</v>
      </c>
      <c r="E52" s="397"/>
      <c r="F52" s="313">
        <f>D52*E52</f>
        <v>0</v>
      </c>
    </row>
    <row r="53" spans="1:6" x14ac:dyDescent="0.25">
      <c r="A53" s="316"/>
      <c r="B53" s="315"/>
      <c r="C53" s="339"/>
      <c r="D53" s="353"/>
      <c r="E53" s="397"/>
      <c r="F53" s="313"/>
    </row>
    <row r="54" spans="1:6" ht="51" x14ac:dyDescent="0.25">
      <c r="A54" s="317" t="s">
        <v>1178</v>
      </c>
      <c r="B54" s="306" t="s">
        <v>1140</v>
      </c>
      <c r="C54" s="337" t="s">
        <v>793</v>
      </c>
      <c r="D54" s="422">
        <v>45</v>
      </c>
      <c r="E54" s="397"/>
      <c r="F54" s="313">
        <f>D54*E54</f>
        <v>0</v>
      </c>
    </row>
    <row r="55" spans="1:6" x14ac:dyDescent="0.25">
      <c r="A55" s="317"/>
      <c r="B55" s="322"/>
      <c r="C55" s="341"/>
      <c r="D55" s="346"/>
      <c r="E55" s="399"/>
      <c r="F55" s="323"/>
    </row>
    <row r="56" spans="1:6" ht="38.25" x14ac:dyDescent="0.25">
      <c r="A56" s="317" t="s">
        <v>1075</v>
      </c>
      <c r="B56" s="355" t="s">
        <v>1142</v>
      </c>
      <c r="C56" s="337" t="s">
        <v>801</v>
      </c>
      <c r="D56" s="313">
        <v>232</v>
      </c>
      <c r="E56" s="397"/>
      <c r="F56" s="313">
        <f>D56*E56</f>
        <v>0</v>
      </c>
    </row>
    <row r="57" spans="1:6" ht="25.5" x14ac:dyDescent="0.25">
      <c r="A57" s="317"/>
      <c r="B57" s="533" t="s">
        <v>1187</v>
      </c>
      <c r="C57" s="337"/>
      <c r="D57" s="346"/>
      <c r="E57" s="538"/>
      <c r="F57" s="346"/>
    </row>
    <row r="58" spans="1:6" x14ac:dyDescent="0.25">
      <c r="A58" s="317"/>
      <c r="B58" s="322"/>
      <c r="C58" s="341"/>
      <c r="D58" s="346"/>
      <c r="E58" s="399"/>
      <c r="F58" s="323"/>
    </row>
    <row r="59" spans="1:6" ht="51" x14ac:dyDescent="0.25">
      <c r="A59" s="317" t="s">
        <v>1137</v>
      </c>
      <c r="B59" s="306" t="s">
        <v>1179</v>
      </c>
      <c r="C59" s="338"/>
      <c r="D59" s="346"/>
      <c r="E59" s="398"/>
      <c r="F59" s="307"/>
    </row>
    <row r="60" spans="1:6" ht="25.5" x14ac:dyDescent="0.25">
      <c r="A60" s="317"/>
      <c r="B60" s="533" t="s">
        <v>1187</v>
      </c>
      <c r="C60" s="337"/>
      <c r="D60" s="346"/>
      <c r="E60" s="538"/>
      <c r="F60" s="346"/>
    </row>
    <row r="61" spans="1:6" ht="26.25" x14ac:dyDescent="0.25">
      <c r="A61" s="317"/>
      <c r="B61" s="535" t="s">
        <v>1145</v>
      </c>
      <c r="C61" s="337" t="s">
        <v>801</v>
      </c>
      <c r="D61" s="313">
        <v>711</v>
      </c>
      <c r="E61" s="397"/>
      <c r="F61" s="313">
        <f>D61*E61</f>
        <v>0</v>
      </c>
    </row>
    <row r="62" spans="1:6" ht="25.5" x14ac:dyDescent="0.25">
      <c r="A62" s="317"/>
      <c r="B62" s="331" t="s">
        <v>1146</v>
      </c>
      <c r="C62" s="337" t="s">
        <v>801</v>
      </c>
      <c r="D62" s="313">
        <v>711</v>
      </c>
      <c r="E62" s="397"/>
      <c r="F62" s="313">
        <f>D62*E62</f>
        <v>0</v>
      </c>
    </row>
    <row r="63" spans="1:6" x14ac:dyDescent="0.25">
      <c r="A63" s="317"/>
      <c r="B63" s="331"/>
      <c r="C63" s="337"/>
      <c r="D63" s="346"/>
      <c r="E63" s="397"/>
      <c r="F63" s="313"/>
    </row>
    <row r="64" spans="1:6" ht="63.75" x14ac:dyDescent="0.25">
      <c r="A64" s="325" t="s">
        <v>1141</v>
      </c>
      <c r="B64" s="355" t="s">
        <v>1148</v>
      </c>
      <c r="C64" s="337" t="s">
        <v>801</v>
      </c>
      <c r="D64" s="313">
        <v>479</v>
      </c>
      <c r="E64" s="397"/>
      <c r="F64" s="313">
        <f>D64*E64</f>
        <v>0</v>
      </c>
    </row>
    <row r="65" spans="1:6" x14ac:dyDescent="0.25">
      <c r="A65" s="317"/>
      <c r="B65" s="331"/>
      <c r="C65" s="337"/>
      <c r="D65" s="346"/>
      <c r="E65" s="397"/>
      <c r="F65" s="313"/>
    </row>
    <row r="66" spans="1:6" ht="63.75" x14ac:dyDescent="0.25">
      <c r="A66" s="325" t="s">
        <v>1143</v>
      </c>
      <c r="B66" s="355" t="s">
        <v>1150</v>
      </c>
      <c r="C66" s="338"/>
      <c r="D66" s="347"/>
      <c r="E66" s="398"/>
      <c r="F66" s="307"/>
    </row>
    <row r="67" spans="1:6" x14ac:dyDescent="0.25">
      <c r="A67" s="316"/>
      <c r="B67" s="306" t="s">
        <v>1151</v>
      </c>
      <c r="C67" s="339" t="s">
        <v>779</v>
      </c>
      <c r="D67" s="346"/>
      <c r="E67" s="397"/>
      <c r="F67" s="313">
        <f>ROUND(SUM(F26:F65)/10,0)</f>
        <v>0</v>
      </c>
    </row>
    <row r="68" spans="1:6" x14ac:dyDescent="0.25">
      <c r="A68" s="332"/>
      <c r="B68" s="306"/>
      <c r="C68" s="338"/>
      <c r="D68" s="481"/>
      <c r="E68" s="398"/>
      <c r="F68" s="307"/>
    </row>
    <row r="69" spans="1:6" x14ac:dyDescent="0.25">
      <c r="A69" s="333"/>
      <c r="B69" s="319" t="s">
        <v>958</v>
      </c>
      <c r="C69" s="340"/>
      <c r="D69" s="392"/>
      <c r="E69" s="400"/>
      <c r="F69" s="320">
        <f>+ROUND(SUM(F27:F68),0)</f>
        <v>0</v>
      </c>
    </row>
    <row r="70" spans="1:6" x14ac:dyDescent="0.25">
      <c r="A70" s="334"/>
      <c r="B70" s="322"/>
      <c r="C70" s="341"/>
      <c r="D70" s="481"/>
      <c r="E70" s="399"/>
      <c r="F70" s="323"/>
    </row>
    <row r="71" spans="1:6" x14ac:dyDescent="0.25">
      <c r="A71" s="424"/>
      <c r="B71" s="322"/>
      <c r="C71" s="341"/>
      <c r="D71" s="347"/>
      <c r="E71" s="399"/>
      <c r="F71" s="323"/>
    </row>
    <row r="72" spans="1:6" x14ac:dyDescent="0.25">
      <c r="A72" s="308" t="s">
        <v>811</v>
      </c>
      <c r="B72" s="312" t="s">
        <v>995</v>
      </c>
      <c r="C72" s="342"/>
      <c r="D72" s="349"/>
      <c r="E72" s="428"/>
      <c r="F72" s="324"/>
    </row>
    <row r="73" spans="1:6" x14ac:dyDescent="0.25">
      <c r="A73" s="316"/>
      <c r="B73" s="306"/>
      <c r="C73" s="338"/>
      <c r="D73" s="347"/>
      <c r="E73" s="398"/>
      <c r="F73" s="307"/>
    </row>
    <row r="74" spans="1:6" ht="89.25" x14ac:dyDescent="0.25">
      <c r="A74" s="332" t="s">
        <v>813</v>
      </c>
      <c r="B74" s="335" t="s">
        <v>1077</v>
      </c>
      <c r="C74" s="337" t="s">
        <v>793</v>
      </c>
      <c r="D74" s="422">
        <v>40.5</v>
      </c>
      <c r="E74" s="397"/>
      <c r="F74" s="313">
        <f>D74*E74</f>
        <v>0</v>
      </c>
    </row>
    <row r="75" spans="1:6" x14ac:dyDescent="0.25">
      <c r="A75" s="332"/>
      <c r="B75" s="315"/>
      <c r="C75" s="339"/>
      <c r="D75" s="451"/>
      <c r="E75" s="462"/>
      <c r="F75" s="307"/>
    </row>
    <row r="76" spans="1:6" ht="89.25" x14ac:dyDescent="0.25">
      <c r="A76" s="325" t="s">
        <v>815</v>
      </c>
      <c r="B76" s="335" t="s">
        <v>1152</v>
      </c>
      <c r="C76" s="425"/>
      <c r="D76" s="352"/>
      <c r="E76" s="398"/>
      <c r="F76" s="307"/>
    </row>
    <row r="77" spans="1:6" x14ac:dyDescent="0.25">
      <c r="A77" s="325"/>
      <c r="B77" s="335" t="s">
        <v>1153</v>
      </c>
      <c r="C77" s="425"/>
      <c r="D77" s="352"/>
      <c r="E77" s="398"/>
      <c r="F77" s="307"/>
    </row>
    <row r="78" spans="1:6" ht="15.75" x14ac:dyDescent="0.25">
      <c r="A78" s="330"/>
      <c r="B78" s="331" t="s">
        <v>1079</v>
      </c>
      <c r="C78" s="337" t="s">
        <v>786</v>
      </c>
      <c r="D78" s="422">
        <v>178.5</v>
      </c>
      <c r="E78" s="397"/>
      <c r="F78" s="313">
        <f>D78*E78</f>
        <v>0</v>
      </c>
    </row>
    <row r="79" spans="1:6" x14ac:dyDescent="0.25">
      <c r="A79" s="330"/>
      <c r="B79" s="314"/>
      <c r="C79" s="337"/>
      <c r="D79" s="353"/>
      <c r="E79" s="397"/>
      <c r="F79" s="313"/>
    </row>
    <row r="80" spans="1:6" ht="127.5" x14ac:dyDescent="0.25">
      <c r="A80" s="325" t="s">
        <v>817</v>
      </c>
      <c r="B80" s="355" t="s">
        <v>1154</v>
      </c>
      <c r="C80" s="338"/>
      <c r="D80" s="352"/>
      <c r="E80" s="399"/>
      <c r="F80" s="323"/>
    </row>
    <row r="81" spans="1:6" x14ac:dyDescent="0.25">
      <c r="A81" s="325"/>
      <c r="B81" s="306"/>
      <c r="C81" s="338"/>
      <c r="D81" s="347"/>
      <c r="E81" s="399"/>
      <c r="F81" s="323"/>
    </row>
    <row r="82" spans="1:6" x14ac:dyDescent="0.25">
      <c r="A82" s="424"/>
      <c r="B82" s="331" t="s">
        <v>1188</v>
      </c>
      <c r="C82" s="339" t="s">
        <v>69</v>
      </c>
      <c r="D82" s="313">
        <v>4</v>
      </c>
      <c r="E82" s="397"/>
      <c r="F82" s="313">
        <f>D82*E82</f>
        <v>0</v>
      </c>
    </row>
    <row r="83" spans="1:6" x14ac:dyDescent="0.25">
      <c r="A83" s="424"/>
      <c r="B83" s="315"/>
      <c r="C83" s="339"/>
      <c r="D83" s="346"/>
      <c r="E83" s="426"/>
      <c r="F83" s="313"/>
    </row>
    <row r="84" spans="1:6" ht="127.5" x14ac:dyDescent="0.25">
      <c r="A84" s="325" t="s">
        <v>819</v>
      </c>
      <c r="B84" s="355" t="s">
        <v>1157</v>
      </c>
      <c r="C84" s="338"/>
      <c r="D84" s="352"/>
      <c r="E84" s="399"/>
      <c r="F84" s="323"/>
    </row>
    <row r="85" spans="1:6" x14ac:dyDescent="0.25">
      <c r="A85" s="325"/>
      <c r="B85" s="306"/>
      <c r="C85" s="338"/>
      <c r="D85" s="347"/>
      <c r="E85" s="399"/>
      <c r="F85" s="323"/>
    </row>
    <row r="86" spans="1:6" ht="25.5" x14ac:dyDescent="0.25">
      <c r="A86" s="424"/>
      <c r="B86" s="331" t="s">
        <v>1189</v>
      </c>
      <c r="C86" s="339" t="s">
        <v>69</v>
      </c>
      <c r="D86" s="313">
        <v>1</v>
      </c>
      <c r="E86" s="397"/>
      <c r="F86" s="313">
        <f>D86*E86</f>
        <v>0</v>
      </c>
    </row>
    <row r="87" spans="1:6" ht="25.5" x14ac:dyDescent="0.25">
      <c r="A87" s="424"/>
      <c r="B87" s="331" t="s">
        <v>1190</v>
      </c>
      <c r="C87" s="339" t="s">
        <v>69</v>
      </c>
      <c r="D87" s="313">
        <v>1</v>
      </c>
      <c r="E87" s="397"/>
      <c r="F87" s="313">
        <f>D87*E87</f>
        <v>0</v>
      </c>
    </row>
    <row r="88" spans="1:6" ht="25.5" x14ac:dyDescent="0.25">
      <c r="A88" s="424"/>
      <c r="B88" s="331" t="s">
        <v>1191</v>
      </c>
      <c r="C88" s="339" t="s">
        <v>69</v>
      </c>
      <c r="D88" s="313">
        <v>1</v>
      </c>
      <c r="E88" s="397"/>
      <c r="F88" s="313">
        <f>D88*E88</f>
        <v>0</v>
      </c>
    </row>
    <row r="89" spans="1:6" x14ac:dyDescent="0.25">
      <c r="A89" s="424"/>
      <c r="B89" s="315"/>
      <c r="C89" s="339"/>
      <c r="D89" s="346"/>
      <c r="E89" s="426"/>
      <c r="F89" s="313"/>
    </row>
    <row r="90" spans="1:6" ht="76.5" x14ac:dyDescent="0.25">
      <c r="A90" s="317" t="s">
        <v>824</v>
      </c>
      <c r="B90" s="326" t="s">
        <v>1161</v>
      </c>
      <c r="C90" s="337" t="s">
        <v>786</v>
      </c>
      <c r="D90" s="422">
        <v>27.5</v>
      </c>
      <c r="E90" s="397"/>
      <c r="F90" s="313">
        <f>D90*E90</f>
        <v>0</v>
      </c>
    </row>
    <row r="91" spans="1:6" ht="25.5" x14ac:dyDescent="0.25">
      <c r="A91" s="317"/>
      <c r="B91" s="427" t="s">
        <v>1192</v>
      </c>
      <c r="C91" s="337"/>
      <c r="D91" s="422"/>
      <c r="E91" s="397"/>
      <c r="F91" s="313"/>
    </row>
    <row r="92" spans="1:6" ht="76.5" x14ac:dyDescent="0.25">
      <c r="A92" s="317"/>
      <c r="B92" s="427" t="s">
        <v>1163</v>
      </c>
      <c r="C92" s="339" t="s">
        <v>69</v>
      </c>
      <c r="D92" s="422">
        <v>6</v>
      </c>
      <c r="E92" s="397"/>
      <c r="F92" s="313">
        <f>D92*E92</f>
        <v>0</v>
      </c>
    </row>
    <row r="93" spans="1:6" ht="38.25" x14ac:dyDescent="0.25">
      <c r="A93" s="316"/>
      <c r="B93" s="427" t="s">
        <v>1164</v>
      </c>
      <c r="C93" s="339" t="s">
        <v>69</v>
      </c>
      <c r="D93" s="422">
        <v>5</v>
      </c>
      <c r="E93" s="397"/>
      <c r="F93" s="313">
        <f>D93*E93</f>
        <v>0</v>
      </c>
    </row>
    <row r="94" spans="1:6" x14ac:dyDescent="0.25">
      <c r="A94" s="424"/>
      <c r="B94" s="331"/>
      <c r="C94" s="337"/>
      <c r="D94" s="346"/>
      <c r="E94" s="397"/>
      <c r="F94" s="313"/>
    </row>
    <row r="95" spans="1:6" ht="51" x14ac:dyDescent="0.25">
      <c r="A95" s="325" t="s">
        <v>826</v>
      </c>
      <c r="B95" s="306" t="s">
        <v>1193</v>
      </c>
      <c r="C95" s="338"/>
      <c r="D95" s="347"/>
      <c r="E95" s="398"/>
      <c r="F95" s="307"/>
    </row>
    <row r="96" spans="1:6" x14ac:dyDescent="0.25">
      <c r="A96" s="316"/>
      <c r="B96" s="306" t="s">
        <v>1166</v>
      </c>
      <c r="C96" s="339" t="s">
        <v>779</v>
      </c>
      <c r="D96" s="346"/>
      <c r="E96" s="397"/>
      <c r="F96" s="313">
        <f>ROUND(SUM(F74:F94)/10,0)</f>
        <v>0</v>
      </c>
    </row>
    <row r="97" spans="1:6" x14ac:dyDescent="0.25">
      <c r="A97" s="316"/>
      <c r="B97" s="306"/>
      <c r="C97" s="338"/>
      <c r="D97" s="481"/>
      <c r="E97" s="398"/>
      <c r="F97" s="307"/>
    </row>
    <row r="98" spans="1:6" x14ac:dyDescent="0.25">
      <c r="A98" s="333"/>
      <c r="B98" s="319" t="s">
        <v>841</v>
      </c>
      <c r="C98" s="340"/>
      <c r="D98" s="392"/>
      <c r="E98" s="400"/>
      <c r="F98" s="320">
        <f>+ROUND(SUM(F74:F96),0)</f>
        <v>0</v>
      </c>
    </row>
    <row r="99" spans="1:6" x14ac:dyDescent="0.25">
      <c r="A99" s="316"/>
      <c r="B99" s="306"/>
      <c r="C99" s="338"/>
      <c r="D99" s="481"/>
      <c r="E99" s="398"/>
      <c r="F99" s="307"/>
    </row>
    <row r="100" spans="1:6" x14ac:dyDescent="0.25">
      <c r="A100" s="308" t="s">
        <v>1036</v>
      </c>
      <c r="B100" s="312" t="s">
        <v>1083</v>
      </c>
      <c r="C100" s="342"/>
      <c r="D100" s="349"/>
      <c r="E100" s="428"/>
      <c r="F100" s="324"/>
    </row>
    <row r="101" spans="1:6" x14ac:dyDescent="0.25">
      <c r="A101" s="310"/>
      <c r="B101" s="306"/>
      <c r="C101" s="338"/>
      <c r="D101" s="347"/>
      <c r="E101" s="398"/>
      <c r="F101" s="307"/>
    </row>
    <row r="102" spans="1:6" ht="15.75" x14ac:dyDescent="0.25">
      <c r="A102" s="317" t="s">
        <v>1038</v>
      </c>
      <c r="B102" s="306" t="s">
        <v>1084</v>
      </c>
      <c r="C102" s="337" t="s">
        <v>801</v>
      </c>
      <c r="D102" s="313">
        <v>711</v>
      </c>
      <c r="E102" s="397"/>
      <c r="F102" s="313">
        <f>D102*E102</f>
        <v>0</v>
      </c>
    </row>
    <row r="103" spans="1:6" x14ac:dyDescent="0.25">
      <c r="A103" s="316"/>
      <c r="B103" s="315"/>
      <c r="C103" s="339"/>
      <c r="D103" s="347"/>
      <c r="E103" s="398"/>
      <c r="F103" s="307"/>
    </row>
    <row r="104" spans="1:6" ht="25.5" x14ac:dyDescent="0.25">
      <c r="A104" s="317" t="s">
        <v>1040</v>
      </c>
      <c r="B104" s="306" t="s">
        <v>1167</v>
      </c>
      <c r="C104" s="337" t="s">
        <v>786</v>
      </c>
      <c r="D104" s="313">
        <v>178.5</v>
      </c>
      <c r="E104" s="397"/>
      <c r="F104" s="313">
        <f>D104*E104</f>
        <v>0</v>
      </c>
    </row>
    <row r="105" spans="1:6" x14ac:dyDescent="0.25">
      <c r="A105" s="316"/>
      <c r="B105" s="315"/>
      <c r="C105" s="339"/>
      <c r="D105" s="307"/>
      <c r="E105" s="398"/>
      <c r="F105" s="307"/>
    </row>
    <row r="106" spans="1:6" ht="25.5" x14ac:dyDescent="0.25">
      <c r="A106" s="317" t="s">
        <v>1086</v>
      </c>
      <c r="B106" s="306" t="s">
        <v>1087</v>
      </c>
      <c r="C106" s="337" t="s">
        <v>786</v>
      </c>
      <c r="D106" s="313">
        <v>178.5</v>
      </c>
      <c r="E106" s="397"/>
      <c r="F106" s="313">
        <f>D106*E106</f>
        <v>0</v>
      </c>
    </row>
    <row r="107" spans="1:6" x14ac:dyDescent="0.25">
      <c r="A107" s="424"/>
      <c r="B107" s="327"/>
      <c r="C107" s="343"/>
      <c r="D107" s="307"/>
      <c r="E107" s="399"/>
      <c r="F107" s="323"/>
    </row>
    <row r="108" spans="1:6" ht="25.5" x14ac:dyDescent="0.25">
      <c r="A108" s="317" t="s">
        <v>1088</v>
      </c>
      <c r="B108" s="306" t="s">
        <v>1089</v>
      </c>
      <c r="C108" s="338"/>
      <c r="D108" s="307"/>
      <c r="E108" s="398"/>
      <c r="F108" s="307"/>
    </row>
    <row r="109" spans="1:6" x14ac:dyDescent="0.25">
      <c r="A109" s="317"/>
      <c r="B109" s="306"/>
      <c r="C109" s="338"/>
      <c r="D109" s="307"/>
      <c r="E109" s="398"/>
      <c r="F109" s="307"/>
    </row>
    <row r="110" spans="1:6" ht="15.75" x14ac:dyDescent="0.25">
      <c r="A110" s="317"/>
      <c r="B110" s="331" t="s">
        <v>1090</v>
      </c>
      <c r="C110" s="337" t="s">
        <v>786</v>
      </c>
      <c r="D110" s="313">
        <v>178.5</v>
      </c>
      <c r="E110" s="397"/>
      <c r="F110" s="313">
        <f>D110*E110</f>
        <v>0</v>
      </c>
    </row>
    <row r="111" spans="1:6" ht="15.75" x14ac:dyDescent="0.25">
      <c r="A111" s="317"/>
      <c r="B111" s="331" t="s">
        <v>1168</v>
      </c>
      <c r="C111" s="337" t="s">
        <v>786</v>
      </c>
      <c r="D111" s="422">
        <v>27.5</v>
      </c>
      <c r="E111" s="397"/>
      <c r="F111" s="313">
        <f>D111*E111</f>
        <v>0</v>
      </c>
    </row>
    <row r="112" spans="1:6" x14ac:dyDescent="0.25">
      <c r="A112" s="316"/>
      <c r="B112" s="315"/>
      <c r="C112" s="339"/>
      <c r="D112" s="347"/>
      <c r="E112" s="398"/>
      <c r="F112" s="307"/>
    </row>
    <row r="113" spans="1:6" ht="25.5" x14ac:dyDescent="0.25">
      <c r="A113" s="317" t="s">
        <v>1091</v>
      </c>
      <c r="B113" s="306" t="s">
        <v>1169</v>
      </c>
      <c r="C113" s="338"/>
      <c r="D113" s="347"/>
      <c r="E113" s="398"/>
      <c r="F113" s="307"/>
    </row>
    <row r="114" spans="1:6" x14ac:dyDescent="0.25">
      <c r="A114" s="317"/>
      <c r="B114" s="314"/>
      <c r="C114" s="337"/>
      <c r="D114" s="347"/>
      <c r="E114" s="398"/>
      <c r="F114" s="307"/>
    </row>
    <row r="115" spans="1:6" x14ac:dyDescent="0.25">
      <c r="A115" s="317"/>
      <c r="B115" s="429" t="s">
        <v>1170</v>
      </c>
      <c r="C115" s="536"/>
      <c r="D115" s="347"/>
      <c r="E115" s="398"/>
      <c r="F115" s="307"/>
    </row>
    <row r="116" spans="1:6" x14ac:dyDescent="0.25">
      <c r="A116" s="317"/>
      <c r="B116" s="331" t="s">
        <v>1194</v>
      </c>
      <c r="C116" s="339" t="s">
        <v>69</v>
      </c>
      <c r="D116" s="313">
        <v>7</v>
      </c>
      <c r="E116" s="397"/>
      <c r="F116" s="313">
        <f>D116*E116</f>
        <v>0</v>
      </c>
    </row>
    <row r="117" spans="1:6" x14ac:dyDescent="0.25">
      <c r="A117" s="317"/>
      <c r="B117" s="331" t="s">
        <v>1172</v>
      </c>
      <c r="C117" s="536"/>
      <c r="D117" s="347"/>
      <c r="E117" s="398"/>
      <c r="F117" s="307"/>
    </row>
    <row r="118" spans="1:6" x14ac:dyDescent="0.25">
      <c r="A118" s="317"/>
      <c r="B118" s="331" t="s">
        <v>1173</v>
      </c>
      <c r="C118" s="339" t="s">
        <v>69</v>
      </c>
      <c r="D118" s="313">
        <v>5</v>
      </c>
      <c r="E118" s="397"/>
      <c r="F118" s="313">
        <f>D118*E118</f>
        <v>0</v>
      </c>
    </row>
    <row r="119" spans="1:6" x14ac:dyDescent="0.25">
      <c r="A119" s="317"/>
      <c r="B119" s="314"/>
      <c r="C119" s="337"/>
      <c r="D119" s="346"/>
      <c r="E119" s="397"/>
      <c r="F119" s="313"/>
    </row>
    <row r="120" spans="1:6" x14ac:dyDescent="0.25">
      <c r="A120" s="325" t="s">
        <v>1174</v>
      </c>
      <c r="B120" s="306" t="s">
        <v>1092</v>
      </c>
      <c r="C120" s="338"/>
      <c r="D120" s="347"/>
      <c r="E120" s="398"/>
      <c r="F120" s="307"/>
    </row>
    <row r="121" spans="1:6" x14ac:dyDescent="0.25">
      <c r="A121" s="316"/>
      <c r="B121" s="306" t="s">
        <v>1175</v>
      </c>
      <c r="C121" s="315" t="s">
        <v>779</v>
      </c>
      <c r="D121" s="347"/>
      <c r="E121" s="398"/>
      <c r="F121" s="313">
        <f>ROUND(SUM(F102:F119)/10,0)</f>
        <v>0</v>
      </c>
    </row>
    <row r="122" spans="1:6" x14ac:dyDescent="0.25">
      <c r="A122" s="316"/>
      <c r="B122" s="315"/>
      <c r="C122" s="339"/>
      <c r="D122" s="347"/>
      <c r="E122" s="398"/>
      <c r="F122" s="307"/>
    </row>
    <row r="123" spans="1:6" x14ac:dyDescent="0.25">
      <c r="A123" s="333"/>
      <c r="B123" s="319" t="s">
        <v>1094</v>
      </c>
      <c r="C123" s="340"/>
      <c r="D123" s="392"/>
      <c r="E123" s="400"/>
      <c r="F123" s="320">
        <f>+ROUND(SUM(F102:F122),0)</f>
        <v>0</v>
      </c>
    </row>
    <row r="124" spans="1:6" x14ac:dyDescent="0.25">
      <c r="A124" s="302"/>
      <c r="B124" s="302"/>
      <c r="C124" s="345"/>
      <c r="D124" s="350"/>
      <c r="E124" s="401"/>
      <c r="F124" s="303"/>
    </row>
    <row r="125" spans="1:6" x14ac:dyDescent="0.25">
      <c r="A125" s="302"/>
      <c r="B125" s="302"/>
      <c r="C125" s="345"/>
      <c r="D125" s="351"/>
      <c r="E125" s="430"/>
      <c r="F125" s="431"/>
    </row>
    <row r="126" spans="1:6" ht="15.75" thickBot="1" x14ac:dyDescent="0.3">
      <c r="A126" s="551"/>
      <c r="B126" s="551"/>
      <c r="C126" s="552"/>
      <c r="D126" s="553"/>
      <c r="E126" s="554"/>
      <c r="F126" s="555"/>
    </row>
    <row r="127" spans="1:6" ht="15.75" thickTop="1" x14ac:dyDescent="0.25">
      <c r="A127" s="302"/>
      <c r="B127" s="556" t="s">
        <v>1259</v>
      </c>
      <c r="C127" s="557"/>
      <c r="D127" s="558"/>
      <c r="E127" s="559"/>
      <c r="F127" s="560">
        <f>SUM(F123,F98,F69,F22)</f>
        <v>0</v>
      </c>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45"/>
      <c r="D282" s="351"/>
      <c r="E282" s="430"/>
      <c r="F282" s="304"/>
    </row>
    <row r="283" spans="1:6" x14ac:dyDescent="0.25">
      <c r="A283" s="302"/>
      <c r="B283" s="302"/>
      <c r="C283" s="345"/>
      <c r="D283" s="351"/>
      <c r="E283" s="430"/>
      <c r="F283" s="304"/>
    </row>
    <row r="284" spans="1:6" x14ac:dyDescent="0.25">
      <c r="A284" s="302"/>
      <c r="B284" s="302"/>
      <c r="C284" s="345"/>
      <c r="D284" s="351"/>
      <c r="E284" s="430"/>
      <c r="F284" s="304"/>
    </row>
    <row r="285" spans="1:6" x14ac:dyDescent="0.25">
      <c r="A285" s="302"/>
      <c r="B285" s="302"/>
      <c r="C285" s="345"/>
      <c r="D285" s="351"/>
      <c r="E285" s="430"/>
      <c r="F285" s="304"/>
    </row>
    <row r="286" spans="1:6" x14ac:dyDescent="0.25">
      <c r="A286" s="302"/>
      <c r="B286" s="302"/>
      <c r="C286" s="345"/>
      <c r="D286" s="351"/>
      <c r="E286" s="430"/>
      <c r="F286" s="304"/>
    </row>
    <row r="287" spans="1:6" x14ac:dyDescent="0.25">
      <c r="A287" s="302"/>
      <c r="B287" s="302"/>
      <c r="C287" s="345"/>
      <c r="D287" s="351"/>
      <c r="E287" s="430"/>
      <c r="F287" s="304"/>
    </row>
    <row r="288" spans="1:6" x14ac:dyDescent="0.25">
      <c r="A288" s="302"/>
      <c r="B288" s="302"/>
      <c r="C288" s="345"/>
      <c r="D288" s="351"/>
      <c r="E288" s="430"/>
      <c r="F288" s="304"/>
    </row>
    <row r="289" spans="1:6" x14ac:dyDescent="0.25">
      <c r="A289" s="302"/>
      <c r="B289" s="302"/>
      <c r="C289" s="345"/>
      <c r="D289" s="351"/>
      <c r="E289" s="430"/>
      <c r="F289" s="304"/>
    </row>
    <row r="290" spans="1:6" x14ac:dyDescent="0.25">
      <c r="A290" s="302"/>
      <c r="B290" s="302"/>
      <c r="C290" s="345"/>
      <c r="D290" s="351"/>
      <c r="E290" s="430"/>
      <c r="F290" s="304"/>
    </row>
    <row r="291" spans="1:6" x14ac:dyDescent="0.25">
      <c r="A291" s="302"/>
      <c r="B291" s="302"/>
      <c r="C291" s="345"/>
      <c r="D291" s="351"/>
      <c r="E291" s="430"/>
      <c r="F291" s="304"/>
    </row>
    <row r="292" spans="1:6" x14ac:dyDescent="0.25">
      <c r="A292" s="302"/>
      <c r="B292" s="302"/>
      <c r="C292" s="345"/>
      <c r="D292" s="351"/>
      <c r="E292" s="430"/>
      <c r="F292" s="304"/>
    </row>
    <row r="293" spans="1:6" x14ac:dyDescent="0.25">
      <c r="A293" s="302"/>
      <c r="B293" s="302"/>
      <c r="C293" s="345"/>
      <c r="D293" s="351"/>
      <c r="E293" s="430"/>
      <c r="F293" s="304"/>
    </row>
    <row r="294" spans="1:6" x14ac:dyDescent="0.25">
      <c r="A294" s="302"/>
      <c r="B294" s="302"/>
      <c r="C294" s="345"/>
      <c r="D294" s="351"/>
      <c r="E294" s="430"/>
      <c r="F294" s="304"/>
    </row>
    <row r="295" spans="1:6" x14ac:dyDescent="0.25">
      <c r="A295" s="302"/>
      <c r="B295" s="302"/>
      <c r="C295" s="345"/>
      <c r="D295" s="351"/>
      <c r="E295" s="430"/>
      <c r="F295" s="304"/>
    </row>
    <row r="296" spans="1:6" x14ac:dyDescent="0.25">
      <c r="A296" s="302"/>
      <c r="B296" s="302"/>
      <c r="C296" s="345"/>
      <c r="D296" s="351"/>
      <c r="E296" s="430"/>
      <c r="F296" s="304"/>
    </row>
    <row r="297" spans="1:6" x14ac:dyDescent="0.25">
      <c r="A297" s="302"/>
      <c r="B297" s="302"/>
      <c r="C297" s="345"/>
      <c r="D297" s="351"/>
      <c r="E297" s="430"/>
      <c r="F297" s="304"/>
    </row>
    <row r="298" spans="1:6" x14ac:dyDescent="0.25">
      <c r="A298" s="302"/>
      <c r="B298" s="302"/>
      <c r="C298" s="345"/>
      <c r="D298" s="351"/>
      <c r="E298" s="430"/>
      <c r="F298" s="304"/>
    </row>
    <row r="299" spans="1:6" x14ac:dyDescent="0.25">
      <c r="A299" s="302"/>
      <c r="B299" s="302"/>
      <c r="C299" s="345"/>
      <c r="D299" s="351"/>
      <c r="E299" s="430"/>
      <c r="F299" s="304"/>
    </row>
    <row r="300" spans="1:6" x14ac:dyDescent="0.25">
      <c r="A300" s="302"/>
      <c r="B300" s="302"/>
      <c r="C300" s="345"/>
      <c r="D300" s="351"/>
      <c r="E300" s="430"/>
      <c r="F300" s="304"/>
    </row>
    <row r="301" spans="1:6" x14ac:dyDescent="0.25">
      <c r="A301" s="302"/>
      <c r="B301" s="302"/>
      <c r="C301" s="345"/>
      <c r="D301" s="351"/>
      <c r="E301" s="430"/>
      <c r="F301" s="304"/>
    </row>
    <row r="302" spans="1:6" x14ac:dyDescent="0.25">
      <c r="A302" s="302"/>
      <c r="B302" s="302"/>
      <c r="C302" s="345"/>
      <c r="D302" s="351"/>
      <c r="E302" s="430"/>
      <c r="F302" s="304"/>
    </row>
    <row r="303" spans="1:6" x14ac:dyDescent="0.25">
      <c r="A303" s="302"/>
      <c r="B303" s="302"/>
      <c r="C303" s="345"/>
      <c r="D303" s="351"/>
      <c r="E303" s="430"/>
      <c r="F303" s="304"/>
    </row>
    <row r="304" spans="1:6" x14ac:dyDescent="0.25">
      <c r="A304" s="302"/>
      <c r="B304" s="302"/>
      <c r="C304" s="345"/>
      <c r="D304" s="351"/>
      <c r="E304" s="430"/>
      <c r="F304" s="304"/>
    </row>
    <row r="305" spans="1:6" x14ac:dyDescent="0.25">
      <c r="A305" s="302"/>
      <c r="B305" s="302"/>
      <c r="C305" s="345"/>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2"/>
      <c r="B331" s="302"/>
      <c r="C331" s="302"/>
      <c r="D331" s="351"/>
      <c r="E331" s="430"/>
      <c r="F331" s="304"/>
    </row>
    <row r="332" spans="1:6" x14ac:dyDescent="0.25">
      <c r="A332" s="302"/>
      <c r="B332" s="302"/>
      <c r="C332" s="302"/>
      <c r="D332" s="351"/>
      <c r="E332" s="430"/>
      <c r="F332" s="304"/>
    </row>
    <row r="333" spans="1:6" x14ac:dyDescent="0.25">
      <c r="A333" s="302"/>
      <c r="B333" s="302"/>
      <c r="C333" s="302"/>
      <c r="D333" s="351"/>
      <c r="E333" s="430"/>
      <c r="F333" s="304"/>
    </row>
    <row r="334" spans="1:6" x14ac:dyDescent="0.25">
      <c r="A334" s="302"/>
      <c r="B334" s="302"/>
      <c r="C334" s="302"/>
      <c r="D334" s="351"/>
      <c r="E334" s="430"/>
      <c r="F334" s="304"/>
    </row>
    <row r="335" spans="1:6" x14ac:dyDescent="0.25">
      <c r="A335" s="302"/>
      <c r="B335" s="302"/>
      <c r="C335" s="302"/>
      <c r="D335" s="351"/>
      <c r="E335" s="430"/>
      <c r="F335" s="304"/>
    </row>
    <row r="336" spans="1:6" x14ac:dyDescent="0.25">
      <c r="A336" s="302"/>
      <c r="B336" s="302"/>
      <c r="C336" s="302"/>
      <c r="D336" s="351"/>
      <c r="E336" s="430"/>
      <c r="F336" s="304"/>
    </row>
    <row r="337" spans="1:6" x14ac:dyDescent="0.25">
      <c r="A337" s="302"/>
      <c r="B337" s="302"/>
      <c r="C337" s="302"/>
      <c r="D337" s="351"/>
      <c r="E337" s="430"/>
      <c r="F337" s="304"/>
    </row>
    <row r="338" spans="1:6" x14ac:dyDescent="0.25">
      <c r="A338" s="302"/>
      <c r="B338" s="302"/>
      <c r="C338" s="302"/>
      <c r="D338" s="351"/>
      <c r="E338" s="430"/>
      <c r="F338" s="304"/>
    </row>
    <row r="339" spans="1:6" x14ac:dyDescent="0.25">
      <c r="A339" s="302"/>
      <c r="B339" s="302"/>
      <c r="C339" s="302"/>
      <c r="D339" s="351"/>
      <c r="E339" s="430"/>
      <c r="F339" s="304"/>
    </row>
    <row r="340" spans="1:6" x14ac:dyDescent="0.25">
      <c r="A340" s="302"/>
      <c r="B340" s="302"/>
      <c r="C340" s="302"/>
      <c r="D340" s="351"/>
      <c r="E340" s="430"/>
      <c r="F340" s="304"/>
    </row>
    <row r="341" spans="1:6" x14ac:dyDescent="0.25">
      <c r="A341" s="302"/>
      <c r="B341" s="302"/>
      <c r="C341" s="302"/>
      <c r="D341" s="351"/>
      <c r="E341" s="430"/>
      <c r="F341" s="304"/>
    </row>
    <row r="342" spans="1:6" x14ac:dyDescent="0.25">
      <c r="A342" s="302"/>
      <c r="B342" s="302"/>
      <c r="C342" s="302"/>
      <c r="D342" s="351"/>
      <c r="E342" s="430"/>
      <c r="F342" s="304"/>
    </row>
    <row r="343" spans="1:6" x14ac:dyDescent="0.25">
      <c r="A343" s="302"/>
      <c r="B343" s="302"/>
      <c r="C343" s="302"/>
      <c r="D343" s="351"/>
      <c r="E343" s="430"/>
      <c r="F343" s="304"/>
    </row>
    <row r="344" spans="1:6" x14ac:dyDescent="0.25">
      <c r="A344" s="302"/>
      <c r="B344" s="302"/>
      <c r="C344" s="302"/>
      <c r="D344" s="351"/>
      <c r="E344" s="430"/>
      <c r="F344" s="304"/>
    </row>
    <row r="345" spans="1:6" x14ac:dyDescent="0.25">
      <c r="A345" s="302"/>
      <c r="B345" s="302"/>
      <c r="C345" s="302"/>
      <c r="D345" s="351"/>
      <c r="E345" s="430"/>
      <c r="F345" s="304"/>
    </row>
    <row r="346" spans="1:6" x14ac:dyDescent="0.25">
      <c r="A346" s="302"/>
      <c r="B346" s="302"/>
      <c r="C346" s="302"/>
      <c r="D346" s="351"/>
      <c r="E346" s="430"/>
      <c r="F346" s="304"/>
    </row>
    <row r="347" spans="1:6" x14ac:dyDescent="0.25">
      <c r="A347" s="302"/>
      <c r="B347" s="302"/>
      <c r="C347" s="302"/>
      <c r="D347" s="351"/>
      <c r="E347" s="430"/>
      <c r="F347" s="304"/>
    </row>
    <row r="348" spans="1:6" x14ac:dyDescent="0.25">
      <c r="A348" s="302"/>
      <c r="B348" s="302"/>
      <c r="C348" s="302"/>
      <c r="D348" s="351"/>
      <c r="E348" s="430"/>
      <c r="F348" s="304"/>
    </row>
    <row r="349" spans="1:6" x14ac:dyDescent="0.25">
      <c r="A349" s="302"/>
      <c r="B349" s="302"/>
      <c r="C349" s="302"/>
      <c r="D349" s="351"/>
      <c r="E349" s="430"/>
      <c r="F349" s="304"/>
    </row>
    <row r="350" spans="1:6" x14ac:dyDescent="0.25">
      <c r="A350" s="302"/>
      <c r="B350" s="302"/>
      <c r="C350" s="302"/>
      <c r="D350" s="351"/>
      <c r="E350" s="430"/>
      <c r="F350" s="304"/>
    </row>
    <row r="351" spans="1:6" x14ac:dyDescent="0.25">
      <c r="A351" s="302"/>
      <c r="B351" s="302"/>
      <c r="C351" s="302"/>
      <c r="D351" s="351"/>
      <c r="E351" s="430"/>
      <c r="F351" s="304"/>
    </row>
    <row r="352" spans="1:6" x14ac:dyDescent="0.25">
      <c r="A352" s="302"/>
      <c r="B352" s="302"/>
      <c r="C352" s="302"/>
      <c r="D352" s="351"/>
      <c r="E352" s="430"/>
      <c r="F352" s="304"/>
    </row>
    <row r="353" spans="1:6" x14ac:dyDescent="0.25">
      <c r="A353" s="302"/>
      <c r="B353" s="302"/>
      <c r="C353" s="302"/>
      <c r="D353" s="351"/>
      <c r="E353" s="430"/>
      <c r="F353" s="304"/>
    </row>
    <row r="354" spans="1:6" x14ac:dyDescent="0.25">
      <c r="A354" s="302"/>
      <c r="B354" s="302"/>
      <c r="C354" s="302"/>
      <c r="D354" s="351"/>
      <c r="E354" s="430"/>
      <c r="F354" s="304"/>
    </row>
    <row r="355" spans="1:6" x14ac:dyDescent="0.25">
      <c r="A355" s="300"/>
      <c r="B355" s="300"/>
      <c r="C355" s="300"/>
      <c r="E355" s="467"/>
      <c r="F355" s="301"/>
    </row>
    <row r="356" spans="1:6" x14ac:dyDescent="0.25">
      <c r="A356" s="300"/>
      <c r="B356" s="300"/>
      <c r="C356" s="300"/>
      <c r="E356" s="467"/>
      <c r="F356" s="301"/>
    </row>
    <row r="357" spans="1:6" x14ac:dyDescent="0.25">
      <c r="A357" s="300"/>
      <c r="B357" s="300"/>
      <c r="C357" s="300"/>
      <c r="E357" s="467"/>
      <c r="F357" s="301"/>
    </row>
    <row r="358" spans="1:6" x14ac:dyDescent="0.25">
      <c r="A358" s="300"/>
      <c r="B358" s="300"/>
      <c r="C358" s="300"/>
      <c r="E358" s="467"/>
      <c r="F358" s="301"/>
    </row>
    <row r="359" spans="1:6" x14ac:dyDescent="0.25">
      <c r="A359" s="300"/>
      <c r="B359" s="300"/>
      <c r="C359" s="300"/>
      <c r="E359" s="467"/>
      <c r="F359" s="301"/>
    </row>
    <row r="360" spans="1:6" x14ac:dyDescent="0.25">
      <c r="A360" s="300"/>
      <c r="B360" s="300"/>
      <c r="C360" s="300"/>
      <c r="E360" s="467"/>
      <c r="F360" s="301"/>
    </row>
    <row r="361" spans="1:6" x14ac:dyDescent="0.25">
      <c r="A361" s="300"/>
      <c r="B361" s="300"/>
      <c r="C361" s="300"/>
      <c r="E361" s="467"/>
      <c r="F361" s="301"/>
    </row>
    <row r="362" spans="1:6" x14ac:dyDescent="0.25">
      <c r="A362" s="300"/>
      <c r="B362" s="300"/>
      <c r="C362" s="300"/>
      <c r="E362" s="467"/>
      <c r="F362" s="301"/>
    </row>
    <row r="363" spans="1:6" x14ac:dyDescent="0.25">
      <c r="A363" s="300"/>
      <c r="B363" s="300"/>
      <c r="C363" s="300"/>
      <c r="E363" s="467"/>
      <c r="F363" s="301"/>
    </row>
    <row r="364" spans="1:6" x14ac:dyDescent="0.25">
      <c r="A364" s="300"/>
      <c r="B364" s="300"/>
      <c r="C364" s="300"/>
      <c r="E364" s="467"/>
      <c r="F364" s="30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F355"/>
  <sheetViews>
    <sheetView topLeftCell="A46" workbookViewId="0">
      <selection activeCell="F118" sqref="F118"/>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6" x14ac:dyDescent="0.25">
      <c r="A2" s="478" t="s">
        <v>1103</v>
      </c>
      <c r="B2" s="531" t="s">
        <v>1104</v>
      </c>
      <c r="C2" s="480"/>
      <c r="D2" s="389"/>
      <c r="E2" s="459"/>
      <c r="F2" s="305"/>
    </row>
    <row r="3" spans="1:6" x14ac:dyDescent="0.25">
      <c r="A3" s="306"/>
      <c r="B3" s="306"/>
      <c r="C3" s="306"/>
      <c r="D3" s="347"/>
      <c r="E3" s="398"/>
      <c r="F3" s="307"/>
    </row>
    <row r="4" spans="1:6" ht="25.5" x14ac:dyDescent="0.25">
      <c r="A4" s="308" t="s">
        <v>1058</v>
      </c>
      <c r="B4" s="460" t="s">
        <v>1059</v>
      </c>
      <c r="C4" s="460" t="s">
        <v>51</v>
      </c>
      <c r="D4" s="461" t="s">
        <v>52</v>
      </c>
      <c r="E4" s="358" t="s">
        <v>778</v>
      </c>
      <c r="F4" s="309" t="s">
        <v>779</v>
      </c>
    </row>
    <row r="5" spans="1:6" x14ac:dyDescent="0.25">
      <c r="A5" s="310"/>
      <c r="B5" s="336"/>
      <c r="C5" s="336"/>
      <c r="D5" s="390"/>
      <c r="E5" s="462"/>
      <c r="F5" s="311"/>
    </row>
    <row r="6" spans="1:6" x14ac:dyDescent="0.25">
      <c r="A6" s="308" t="s">
        <v>780</v>
      </c>
      <c r="B6" s="312" t="s">
        <v>642</v>
      </c>
      <c r="C6" s="312"/>
      <c r="D6" s="391"/>
      <c r="E6" s="463"/>
      <c r="F6" s="309"/>
    </row>
    <row r="7" spans="1:6" x14ac:dyDescent="0.25">
      <c r="A7" s="310"/>
      <c r="B7" s="306"/>
      <c r="C7" s="306"/>
      <c r="D7" s="464"/>
      <c r="E7" s="398"/>
      <c r="F7" s="313"/>
    </row>
    <row r="8" spans="1:6" ht="25.5" x14ac:dyDescent="0.25">
      <c r="A8" s="310" t="s">
        <v>781</v>
      </c>
      <c r="B8" s="306" t="s">
        <v>1060</v>
      </c>
      <c r="C8" s="337"/>
      <c r="D8" s="353"/>
      <c r="E8" s="397"/>
      <c r="F8" s="313"/>
    </row>
    <row r="9" spans="1:6" x14ac:dyDescent="0.25">
      <c r="A9" s="316"/>
      <c r="B9" s="306" t="s">
        <v>1121</v>
      </c>
      <c r="C9" s="339" t="s">
        <v>779</v>
      </c>
      <c r="D9" s="422">
        <v>1</v>
      </c>
      <c r="E9" s="397"/>
      <c r="F9" s="313">
        <f>ROUND(SUM(F11:F17)/20,0)</f>
        <v>0</v>
      </c>
    </row>
    <row r="10" spans="1:6" x14ac:dyDescent="0.25">
      <c r="A10" s="310"/>
      <c r="B10" s="306"/>
      <c r="C10" s="338"/>
      <c r="D10" s="352"/>
      <c r="E10" s="398"/>
      <c r="F10" s="307"/>
    </row>
    <row r="11" spans="1:6" ht="25.5" x14ac:dyDescent="0.25">
      <c r="A11" s="310" t="s">
        <v>784</v>
      </c>
      <c r="B11" s="306" t="s">
        <v>1122</v>
      </c>
      <c r="C11" s="337" t="s">
        <v>786</v>
      </c>
      <c r="D11" s="313">
        <v>108.5</v>
      </c>
      <c r="E11" s="397"/>
      <c r="F11" s="313">
        <f>D11*E11</f>
        <v>0</v>
      </c>
    </row>
    <row r="12" spans="1:6" x14ac:dyDescent="0.25">
      <c r="A12" s="310"/>
      <c r="B12" s="306"/>
      <c r="C12" s="338"/>
      <c r="D12" s="307"/>
      <c r="E12" s="398"/>
      <c r="F12" s="307"/>
    </row>
    <row r="13" spans="1:6" x14ac:dyDescent="0.25">
      <c r="A13" s="310" t="s">
        <v>846</v>
      </c>
      <c r="B13" s="306" t="s">
        <v>1062</v>
      </c>
      <c r="C13" s="339" t="s">
        <v>69</v>
      </c>
      <c r="D13" s="313">
        <v>4</v>
      </c>
      <c r="E13" s="397"/>
      <c r="F13" s="313">
        <f>D13*E13</f>
        <v>0</v>
      </c>
    </row>
    <row r="14" spans="1:6" x14ac:dyDescent="0.25">
      <c r="A14" s="423"/>
      <c r="B14" s="315"/>
      <c r="C14" s="339"/>
      <c r="D14" s="307"/>
      <c r="E14" s="398"/>
      <c r="F14" s="307"/>
    </row>
    <row r="15" spans="1:6" ht="38.25" x14ac:dyDescent="0.25">
      <c r="A15" s="316" t="s">
        <v>848</v>
      </c>
      <c r="B15" s="306" t="s">
        <v>1063</v>
      </c>
      <c r="C15" s="339" t="s">
        <v>69</v>
      </c>
      <c r="D15" s="313">
        <v>4</v>
      </c>
      <c r="E15" s="397"/>
      <c r="F15" s="313">
        <f>D15*E15</f>
        <v>0</v>
      </c>
    </row>
    <row r="16" spans="1:6" x14ac:dyDescent="0.25">
      <c r="A16" s="316"/>
      <c r="B16" s="315"/>
      <c r="C16" s="339"/>
      <c r="D16" s="346"/>
      <c r="E16" s="397"/>
      <c r="F16" s="313"/>
    </row>
    <row r="17" spans="1:6" ht="25.5" x14ac:dyDescent="0.25">
      <c r="A17" s="317" t="s">
        <v>850</v>
      </c>
      <c r="B17" s="532" t="s">
        <v>1195</v>
      </c>
      <c r="C17" s="339" t="s">
        <v>798</v>
      </c>
      <c r="D17" s="313">
        <v>87</v>
      </c>
      <c r="E17" s="397"/>
      <c r="F17" s="313">
        <f>D17*E17</f>
        <v>0</v>
      </c>
    </row>
    <row r="18" spans="1:6" x14ac:dyDescent="0.25">
      <c r="A18" s="316"/>
      <c r="B18" s="314"/>
      <c r="C18" s="337"/>
      <c r="D18" s="346"/>
      <c r="E18" s="397"/>
      <c r="F18" s="313"/>
    </row>
    <row r="19" spans="1:6" ht="102" x14ac:dyDescent="0.25">
      <c r="A19" s="317" t="s">
        <v>852</v>
      </c>
      <c r="B19" s="355" t="s">
        <v>1124</v>
      </c>
      <c r="C19" s="338"/>
      <c r="D19" s="347"/>
      <c r="E19" s="398"/>
      <c r="F19" s="307"/>
    </row>
    <row r="20" spans="1:6" x14ac:dyDescent="0.25">
      <c r="A20" s="316"/>
      <c r="B20" s="306" t="s">
        <v>1125</v>
      </c>
      <c r="C20" s="339" t="s">
        <v>779</v>
      </c>
      <c r="D20" s="346"/>
      <c r="E20" s="397"/>
      <c r="F20" s="313">
        <f>ROUND(SUM(F9:F18)/5,0)</f>
        <v>0</v>
      </c>
    </row>
    <row r="21" spans="1:6" x14ac:dyDescent="0.25">
      <c r="A21" s="316"/>
      <c r="B21" s="315"/>
      <c r="C21" s="339"/>
      <c r="D21" s="347"/>
      <c r="E21" s="398"/>
      <c r="F21" s="307"/>
    </row>
    <row r="22" spans="1:6" x14ac:dyDescent="0.25">
      <c r="A22" s="318"/>
      <c r="B22" s="319" t="s">
        <v>666</v>
      </c>
      <c r="C22" s="340"/>
      <c r="D22" s="392"/>
      <c r="E22" s="400"/>
      <c r="F22" s="320">
        <f>+ROUND(SUM(F9:F20),0)</f>
        <v>0</v>
      </c>
    </row>
    <row r="23" spans="1:6" x14ac:dyDescent="0.25">
      <c r="A23" s="321"/>
      <c r="B23" s="322"/>
      <c r="C23" s="341"/>
      <c r="D23" s="347"/>
      <c r="E23" s="399"/>
      <c r="F23" s="323"/>
    </row>
    <row r="24" spans="1:6" x14ac:dyDescent="0.25">
      <c r="A24" s="308" t="s">
        <v>787</v>
      </c>
      <c r="B24" s="312" t="s">
        <v>1126</v>
      </c>
      <c r="C24" s="342"/>
      <c r="D24" s="349"/>
      <c r="E24" s="428"/>
      <c r="F24" s="324"/>
    </row>
    <row r="25" spans="1:6" x14ac:dyDescent="0.25">
      <c r="A25" s="310"/>
      <c r="B25" s="306"/>
      <c r="C25" s="338"/>
      <c r="D25" s="347"/>
      <c r="E25" s="398"/>
      <c r="F25" s="307"/>
    </row>
    <row r="26" spans="1:6" ht="76.5" x14ac:dyDescent="0.25">
      <c r="A26" s="317" t="s">
        <v>788</v>
      </c>
      <c r="B26" s="306" t="s">
        <v>1128</v>
      </c>
      <c r="C26" s="337" t="s">
        <v>793</v>
      </c>
      <c r="D26" s="313">
        <v>52</v>
      </c>
      <c r="E26" s="397"/>
      <c r="F26" s="313">
        <f>D26*E26</f>
        <v>0</v>
      </c>
    </row>
    <row r="27" spans="1:6" x14ac:dyDescent="0.25">
      <c r="A27" s="316"/>
      <c r="B27" s="315"/>
      <c r="C27" s="339"/>
      <c r="D27" s="346"/>
      <c r="E27" s="397"/>
      <c r="F27" s="313"/>
    </row>
    <row r="28" spans="1:6" ht="114.75" x14ac:dyDescent="0.25">
      <c r="A28" s="317" t="s">
        <v>791</v>
      </c>
      <c r="B28" s="306" t="s">
        <v>1129</v>
      </c>
      <c r="C28" s="337" t="s">
        <v>793</v>
      </c>
      <c r="D28" s="422">
        <v>166.5</v>
      </c>
      <c r="E28" s="397"/>
      <c r="F28" s="313">
        <f>D28*E28</f>
        <v>0</v>
      </c>
    </row>
    <row r="29" spans="1:6" x14ac:dyDescent="0.25">
      <c r="A29" s="316"/>
      <c r="B29" s="315"/>
      <c r="C29" s="339"/>
      <c r="D29" s="353"/>
      <c r="E29" s="397"/>
      <c r="F29" s="313"/>
    </row>
    <row r="30" spans="1:6" ht="140.25" x14ac:dyDescent="0.25">
      <c r="A30" s="325" t="s">
        <v>794</v>
      </c>
      <c r="B30" s="306" t="s">
        <v>1130</v>
      </c>
      <c r="C30" s="337" t="s">
        <v>793</v>
      </c>
      <c r="D30" s="422">
        <v>18.5</v>
      </c>
      <c r="E30" s="397"/>
      <c r="F30" s="313">
        <f>D30*E30</f>
        <v>0</v>
      </c>
    </row>
    <row r="31" spans="1:6" x14ac:dyDescent="0.25">
      <c r="A31" s="316"/>
      <c r="B31" s="315"/>
      <c r="C31" s="339"/>
      <c r="D31" s="346"/>
      <c r="E31" s="397"/>
      <c r="F31" s="313"/>
    </row>
    <row r="32" spans="1:6" ht="25.5" x14ac:dyDescent="0.25">
      <c r="A32" s="317" t="s">
        <v>796</v>
      </c>
      <c r="B32" s="326" t="s">
        <v>797</v>
      </c>
      <c r="C32" s="337" t="s">
        <v>798</v>
      </c>
      <c r="D32" s="313">
        <v>1</v>
      </c>
      <c r="E32" s="397"/>
      <c r="F32" s="313">
        <f>D32*E32</f>
        <v>0</v>
      </c>
    </row>
    <row r="33" spans="1:6" x14ac:dyDescent="0.25">
      <c r="A33" s="316"/>
      <c r="B33" s="327"/>
      <c r="C33" s="343"/>
      <c r="D33" s="346"/>
      <c r="E33" s="426"/>
      <c r="F33" s="328"/>
    </row>
    <row r="34" spans="1:6" ht="51" x14ac:dyDescent="0.25">
      <c r="A34" s="325" t="s">
        <v>799</v>
      </c>
      <c r="B34" s="306" t="s">
        <v>1065</v>
      </c>
      <c r="C34" s="337" t="s">
        <v>801</v>
      </c>
      <c r="D34" s="313">
        <v>415</v>
      </c>
      <c r="E34" s="397"/>
      <c r="F34" s="313">
        <f>D34*E34</f>
        <v>0</v>
      </c>
    </row>
    <row r="35" spans="1:6" x14ac:dyDescent="0.25">
      <c r="A35" s="330"/>
      <c r="B35" s="329"/>
      <c r="C35" s="344"/>
      <c r="D35" s="346"/>
      <c r="E35" s="426"/>
      <c r="F35" s="328"/>
    </row>
    <row r="36" spans="1:6" ht="38.25" x14ac:dyDescent="0.25">
      <c r="A36" s="331" t="s">
        <v>802</v>
      </c>
      <c r="B36" s="326" t="s">
        <v>1066</v>
      </c>
      <c r="C36" s="337" t="s">
        <v>801</v>
      </c>
      <c r="D36" s="313">
        <v>130</v>
      </c>
      <c r="E36" s="397"/>
      <c r="F36" s="313">
        <f>D36*E36</f>
        <v>0</v>
      </c>
    </row>
    <row r="37" spans="1:6" x14ac:dyDescent="0.25">
      <c r="A37" s="330"/>
      <c r="B37" s="329"/>
      <c r="C37" s="344"/>
      <c r="D37" s="346"/>
      <c r="E37" s="465"/>
      <c r="F37" s="328"/>
    </row>
    <row r="38" spans="1:6" ht="76.5" x14ac:dyDescent="0.25">
      <c r="A38" s="325" t="s">
        <v>804</v>
      </c>
      <c r="B38" s="306" t="s">
        <v>1067</v>
      </c>
      <c r="C38" s="337" t="s">
        <v>793</v>
      </c>
      <c r="D38" s="422">
        <v>62</v>
      </c>
      <c r="E38" s="397"/>
      <c r="F38" s="313">
        <f>D38*E38</f>
        <v>0</v>
      </c>
    </row>
    <row r="39" spans="1:6" x14ac:dyDescent="0.25">
      <c r="A39" s="316"/>
      <c r="B39" s="314"/>
      <c r="C39" s="337"/>
      <c r="D39" s="422"/>
      <c r="E39" s="397"/>
      <c r="F39" s="313"/>
    </row>
    <row r="40" spans="1:6" ht="76.5" x14ac:dyDescent="0.25">
      <c r="A40" s="325" t="s">
        <v>806</v>
      </c>
      <c r="B40" s="306" t="s">
        <v>1068</v>
      </c>
      <c r="C40" s="337" t="s">
        <v>793</v>
      </c>
      <c r="D40" s="422">
        <v>97</v>
      </c>
      <c r="E40" s="397"/>
      <c r="F40" s="313">
        <f>D40*E40</f>
        <v>0</v>
      </c>
    </row>
    <row r="41" spans="1:6" x14ac:dyDescent="0.25">
      <c r="A41" s="330"/>
      <c r="B41" s="314"/>
      <c r="C41" s="337"/>
      <c r="D41" s="346"/>
      <c r="E41" s="397"/>
      <c r="F41" s="313"/>
    </row>
    <row r="42" spans="1:6" ht="51" x14ac:dyDescent="0.25">
      <c r="A42" s="325" t="s">
        <v>808</v>
      </c>
      <c r="B42" s="326" t="s">
        <v>1073</v>
      </c>
      <c r="C42" s="337" t="s">
        <v>793</v>
      </c>
      <c r="D42" s="422">
        <v>26</v>
      </c>
      <c r="E42" s="397"/>
      <c r="F42" s="313">
        <f>D42*E42</f>
        <v>0</v>
      </c>
    </row>
    <row r="43" spans="1:6" x14ac:dyDescent="0.25">
      <c r="A43" s="330"/>
      <c r="B43" s="314"/>
      <c r="C43" s="337"/>
      <c r="D43" s="348"/>
      <c r="E43" s="466"/>
      <c r="F43" s="313"/>
    </row>
    <row r="44" spans="1:6" ht="51" x14ac:dyDescent="0.25">
      <c r="A44" s="325" t="s">
        <v>953</v>
      </c>
      <c r="B44" s="326" t="s">
        <v>1074</v>
      </c>
      <c r="C44" s="337" t="s">
        <v>798</v>
      </c>
      <c r="D44" s="313">
        <v>15</v>
      </c>
      <c r="E44" s="397"/>
      <c r="F44" s="313">
        <f>D44*E44</f>
        <v>0</v>
      </c>
    </row>
    <row r="45" spans="1:6" x14ac:dyDescent="0.25">
      <c r="A45" s="330"/>
      <c r="B45" s="329"/>
      <c r="C45" s="344"/>
      <c r="D45" s="348"/>
      <c r="E45" s="465"/>
      <c r="F45" s="328"/>
    </row>
    <row r="46" spans="1:6" ht="25.5" x14ac:dyDescent="0.25">
      <c r="A46" s="317" t="s">
        <v>954</v>
      </c>
      <c r="B46" s="306" t="s">
        <v>1177</v>
      </c>
      <c r="C46" s="337"/>
      <c r="D46" s="346"/>
      <c r="E46" s="397"/>
      <c r="F46" s="313"/>
    </row>
    <row r="47" spans="1:6" ht="15.75" x14ac:dyDescent="0.25">
      <c r="A47" s="317"/>
      <c r="B47" s="331" t="s">
        <v>1135</v>
      </c>
      <c r="C47" s="337" t="s">
        <v>786</v>
      </c>
      <c r="D47" s="313">
        <v>217</v>
      </c>
      <c r="E47" s="397"/>
      <c r="F47" s="313">
        <f>D47*E47</f>
        <v>0</v>
      </c>
    </row>
    <row r="48" spans="1:6" ht="15.75" x14ac:dyDescent="0.25">
      <c r="A48" s="317"/>
      <c r="B48" s="331" t="s">
        <v>1136</v>
      </c>
      <c r="C48" s="337" t="s">
        <v>801</v>
      </c>
      <c r="D48" s="313">
        <v>148</v>
      </c>
      <c r="E48" s="397"/>
      <c r="F48" s="313">
        <f>D48*E48</f>
        <v>0</v>
      </c>
    </row>
    <row r="49" spans="1:6" x14ac:dyDescent="0.25">
      <c r="A49" s="330"/>
      <c r="B49" s="314"/>
      <c r="C49" s="337"/>
      <c r="D49" s="348"/>
      <c r="E49" s="466"/>
      <c r="F49" s="313"/>
    </row>
    <row r="50" spans="1:6" ht="89.25" x14ac:dyDescent="0.25">
      <c r="A50" s="317" t="s">
        <v>956</v>
      </c>
      <c r="B50" s="306" t="s">
        <v>1138</v>
      </c>
      <c r="C50" s="337" t="s">
        <v>793</v>
      </c>
      <c r="D50" s="422">
        <v>29</v>
      </c>
      <c r="E50" s="397"/>
      <c r="F50" s="313">
        <f>D50*E50</f>
        <v>0</v>
      </c>
    </row>
    <row r="51" spans="1:6" x14ac:dyDescent="0.25">
      <c r="A51" s="316"/>
      <c r="B51" s="315"/>
      <c r="C51" s="339"/>
      <c r="D51" s="353"/>
      <c r="E51" s="397"/>
      <c r="F51" s="313"/>
    </row>
    <row r="52" spans="1:6" ht="51" x14ac:dyDescent="0.25">
      <c r="A52" s="317" t="s">
        <v>1178</v>
      </c>
      <c r="B52" s="306" t="s">
        <v>1140</v>
      </c>
      <c r="C52" s="337" t="s">
        <v>793</v>
      </c>
      <c r="D52" s="422">
        <v>27.5</v>
      </c>
      <c r="E52" s="397"/>
      <c r="F52" s="313">
        <f>D52*E52</f>
        <v>0</v>
      </c>
    </row>
    <row r="53" spans="1:6" x14ac:dyDescent="0.25">
      <c r="A53" s="317"/>
      <c r="B53" s="322"/>
      <c r="C53" s="341"/>
      <c r="D53" s="346"/>
      <c r="E53" s="399"/>
      <c r="F53" s="323"/>
    </row>
    <row r="54" spans="1:6" ht="38.25" x14ac:dyDescent="0.25">
      <c r="A54" s="317" t="s">
        <v>1075</v>
      </c>
      <c r="B54" s="355" t="s">
        <v>1142</v>
      </c>
      <c r="C54" s="337" t="s">
        <v>801</v>
      </c>
      <c r="D54" s="313">
        <v>157</v>
      </c>
      <c r="E54" s="397"/>
      <c r="F54" s="313">
        <f>D54*E54</f>
        <v>0</v>
      </c>
    </row>
    <row r="55" spans="1:6" x14ac:dyDescent="0.25">
      <c r="A55" s="317"/>
      <c r="B55" s="322"/>
      <c r="C55" s="341"/>
      <c r="D55" s="346"/>
      <c r="E55" s="399"/>
      <c r="F55" s="323"/>
    </row>
    <row r="56" spans="1:6" ht="51" x14ac:dyDescent="0.25">
      <c r="A56" s="317" t="s">
        <v>1137</v>
      </c>
      <c r="B56" s="306" t="s">
        <v>1179</v>
      </c>
      <c r="C56" s="338"/>
      <c r="D56" s="346"/>
      <c r="E56" s="398"/>
      <c r="F56" s="307"/>
    </row>
    <row r="57" spans="1:6" ht="26.25" x14ac:dyDescent="0.25">
      <c r="A57" s="317"/>
      <c r="B57" s="535" t="s">
        <v>1145</v>
      </c>
      <c r="C57" s="337" t="s">
        <v>801</v>
      </c>
      <c r="D57" s="313">
        <v>305</v>
      </c>
      <c r="E57" s="397"/>
      <c r="F57" s="313">
        <f>D57*E57</f>
        <v>0</v>
      </c>
    </row>
    <row r="58" spans="1:6" ht="25.5" x14ac:dyDescent="0.25">
      <c r="A58" s="317"/>
      <c r="B58" s="331" t="s">
        <v>1146</v>
      </c>
      <c r="C58" s="337" t="s">
        <v>801</v>
      </c>
      <c r="D58" s="313">
        <v>305</v>
      </c>
      <c r="E58" s="397"/>
      <c r="F58" s="313">
        <f>D58*E58</f>
        <v>0</v>
      </c>
    </row>
    <row r="59" spans="1:6" x14ac:dyDescent="0.25">
      <c r="A59" s="317"/>
      <c r="B59" s="331"/>
      <c r="C59" s="337"/>
      <c r="D59" s="346"/>
      <c r="E59" s="397"/>
      <c r="F59" s="313"/>
    </row>
    <row r="60" spans="1:6" ht="63.75" x14ac:dyDescent="0.25">
      <c r="A60" s="325" t="s">
        <v>1141</v>
      </c>
      <c r="B60" s="355" t="s">
        <v>1148</v>
      </c>
      <c r="C60" s="337" t="s">
        <v>801</v>
      </c>
      <c r="D60" s="313">
        <v>148</v>
      </c>
      <c r="E60" s="397"/>
      <c r="F60" s="313">
        <f>D60*E60</f>
        <v>0</v>
      </c>
    </row>
    <row r="61" spans="1:6" x14ac:dyDescent="0.25">
      <c r="A61" s="317"/>
      <c r="B61" s="331"/>
      <c r="C61" s="337"/>
      <c r="D61" s="346"/>
      <c r="E61" s="397"/>
      <c r="F61" s="313"/>
    </row>
    <row r="62" spans="1:6" ht="63.75" x14ac:dyDescent="0.25">
      <c r="A62" s="325" t="s">
        <v>1143</v>
      </c>
      <c r="B62" s="355" t="s">
        <v>1150</v>
      </c>
      <c r="C62" s="338"/>
      <c r="D62" s="347"/>
      <c r="E62" s="398"/>
      <c r="F62" s="307"/>
    </row>
    <row r="63" spans="1:6" x14ac:dyDescent="0.25">
      <c r="A63" s="316"/>
      <c r="B63" s="306" t="s">
        <v>1151</v>
      </c>
      <c r="C63" s="339" t="s">
        <v>779</v>
      </c>
      <c r="D63" s="346"/>
      <c r="E63" s="397"/>
      <c r="F63" s="313">
        <f>ROUND(SUM(F26:F61)/10,0)</f>
        <v>0</v>
      </c>
    </row>
    <row r="64" spans="1:6" x14ac:dyDescent="0.25">
      <c r="A64" s="332"/>
      <c r="B64" s="306"/>
      <c r="C64" s="338"/>
      <c r="D64" s="481"/>
      <c r="E64" s="398"/>
      <c r="F64" s="307"/>
    </row>
    <row r="65" spans="1:6" x14ac:dyDescent="0.25">
      <c r="A65" s="333"/>
      <c r="B65" s="319" t="s">
        <v>958</v>
      </c>
      <c r="C65" s="340"/>
      <c r="D65" s="392"/>
      <c r="E65" s="400"/>
      <c r="F65" s="320">
        <f>+ROUND(SUM(F26:F64),0)</f>
        <v>0</v>
      </c>
    </row>
    <row r="66" spans="1:6" x14ac:dyDescent="0.25">
      <c r="A66" s="334"/>
      <c r="B66" s="322"/>
      <c r="C66" s="341"/>
      <c r="D66" s="481"/>
      <c r="E66" s="399"/>
      <c r="F66" s="323"/>
    </row>
    <row r="67" spans="1:6" x14ac:dyDescent="0.25">
      <c r="A67" s="424"/>
      <c r="B67" s="322"/>
      <c r="C67" s="341"/>
      <c r="D67" s="347"/>
      <c r="E67" s="399"/>
      <c r="F67" s="323"/>
    </row>
    <row r="68" spans="1:6" x14ac:dyDescent="0.25">
      <c r="A68" s="308" t="s">
        <v>811</v>
      </c>
      <c r="B68" s="312" t="s">
        <v>995</v>
      </c>
      <c r="C68" s="342"/>
      <c r="D68" s="349"/>
      <c r="E68" s="428"/>
      <c r="F68" s="324"/>
    </row>
    <row r="69" spans="1:6" x14ac:dyDescent="0.25">
      <c r="A69" s="316"/>
      <c r="B69" s="306"/>
      <c r="C69" s="338"/>
      <c r="D69" s="347"/>
      <c r="E69" s="398"/>
      <c r="F69" s="307"/>
    </row>
    <row r="70" spans="1:6" ht="89.25" x14ac:dyDescent="0.25">
      <c r="A70" s="332" t="s">
        <v>813</v>
      </c>
      <c r="B70" s="335" t="s">
        <v>1077</v>
      </c>
      <c r="C70" s="337" t="s">
        <v>793</v>
      </c>
      <c r="D70" s="422">
        <v>21.5</v>
      </c>
      <c r="E70" s="397"/>
      <c r="F70" s="313">
        <f>D70*E70</f>
        <v>0</v>
      </c>
    </row>
    <row r="71" spans="1:6" x14ac:dyDescent="0.25">
      <c r="A71" s="332"/>
      <c r="B71" s="315"/>
      <c r="C71" s="339"/>
      <c r="D71" s="451"/>
      <c r="E71" s="462"/>
      <c r="F71" s="307"/>
    </row>
    <row r="72" spans="1:6" ht="89.25" x14ac:dyDescent="0.25">
      <c r="A72" s="325" t="s">
        <v>815</v>
      </c>
      <c r="B72" s="335" t="s">
        <v>1152</v>
      </c>
      <c r="C72" s="425"/>
      <c r="D72" s="352"/>
      <c r="E72" s="398"/>
      <c r="F72" s="307"/>
    </row>
    <row r="73" spans="1:6" x14ac:dyDescent="0.25">
      <c r="A73" s="325"/>
      <c r="B73" s="335" t="s">
        <v>1153</v>
      </c>
      <c r="C73" s="425"/>
      <c r="D73" s="352"/>
      <c r="E73" s="398"/>
      <c r="F73" s="307"/>
    </row>
    <row r="74" spans="1:6" ht="15.75" x14ac:dyDescent="0.25">
      <c r="A74" s="330"/>
      <c r="B74" s="331" t="s">
        <v>1079</v>
      </c>
      <c r="C74" s="337" t="s">
        <v>786</v>
      </c>
      <c r="D74" s="422">
        <v>108.5</v>
      </c>
      <c r="E74" s="397"/>
      <c r="F74" s="313">
        <f>D74*E74</f>
        <v>0</v>
      </c>
    </row>
    <row r="75" spans="1:6" x14ac:dyDescent="0.25">
      <c r="A75" s="330"/>
      <c r="B75" s="314"/>
      <c r="C75" s="337"/>
      <c r="D75" s="353"/>
      <c r="E75" s="397"/>
      <c r="F75" s="313"/>
    </row>
    <row r="76" spans="1:6" ht="127.5" x14ac:dyDescent="0.25">
      <c r="A76" s="325" t="s">
        <v>817</v>
      </c>
      <c r="B76" s="355" t="s">
        <v>1154</v>
      </c>
      <c r="C76" s="338"/>
      <c r="D76" s="352"/>
      <c r="E76" s="399"/>
      <c r="F76" s="323"/>
    </row>
    <row r="77" spans="1:6" x14ac:dyDescent="0.25">
      <c r="A77" s="325"/>
      <c r="B77" s="306"/>
      <c r="C77" s="338"/>
      <c r="D77" s="347"/>
      <c r="E77" s="399"/>
      <c r="F77" s="323"/>
    </row>
    <row r="78" spans="1:6" x14ac:dyDescent="0.25">
      <c r="A78" s="424"/>
      <c r="B78" s="331" t="s">
        <v>1196</v>
      </c>
      <c r="C78" s="339" t="s">
        <v>69</v>
      </c>
      <c r="D78" s="313">
        <v>4</v>
      </c>
      <c r="E78" s="397"/>
      <c r="F78" s="313">
        <f>D78*E78</f>
        <v>0</v>
      </c>
    </row>
    <row r="79" spans="1:6" x14ac:dyDescent="0.25">
      <c r="A79" s="424"/>
      <c r="B79" s="331" t="s">
        <v>1197</v>
      </c>
      <c r="C79" s="339" t="s">
        <v>69</v>
      </c>
      <c r="D79" s="313">
        <v>1</v>
      </c>
      <c r="E79" s="397"/>
      <c r="F79" s="313">
        <f>D79*E79</f>
        <v>0</v>
      </c>
    </row>
    <row r="80" spans="1:6" x14ac:dyDescent="0.25">
      <c r="A80" s="424"/>
      <c r="B80" s="315"/>
      <c r="C80" s="339"/>
      <c r="D80" s="346"/>
      <c r="E80" s="426"/>
      <c r="F80" s="313"/>
    </row>
    <row r="81" spans="1:6" ht="76.5" x14ac:dyDescent="0.25">
      <c r="A81" s="317" t="s">
        <v>819</v>
      </c>
      <c r="B81" s="326" t="s">
        <v>1161</v>
      </c>
      <c r="C81" s="337" t="s">
        <v>786</v>
      </c>
      <c r="D81" s="422">
        <v>11.5</v>
      </c>
      <c r="E81" s="397"/>
      <c r="F81" s="313">
        <f>D81*E81</f>
        <v>0</v>
      </c>
    </row>
    <row r="82" spans="1:6" x14ac:dyDescent="0.25">
      <c r="A82" s="317"/>
      <c r="B82" s="427" t="s">
        <v>1198</v>
      </c>
      <c r="C82" s="337"/>
      <c r="D82" s="422"/>
      <c r="E82" s="397"/>
      <c r="F82" s="313"/>
    </row>
    <row r="83" spans="1:6" ht="76.5" x14ac:dyDescent="0.25">
      <c r="A83" s="317"/>
      <c r="B83" s="427" t="s">
        <v>1163</v>
      </c>
      <c r="C83" s="339" t="s">
        <v>69</v>
      </c>
      <c r="D83" s="422">
        <v>2</v>
      </c>
      <c r="E83" s="397"/>
      <c r="F83" s="313">
        <f>D83*E83</f>
        <v>0</v>
      </c>
    </row>
    <row r="84" spans="1:6" ht="38.25" x14ac:dyDescent="0.25">
      <c r="A84" s="316"/>
      <c r="B84" s="427" t="s">
        <v>1164</v>
      </c>
      <c r="C84" s="339" t="s">
        <v>69</v>
      </c>
      <c r="D84" s="422">
        <v>4</v>
      </c>
      <c r="E84" s="397"/>
      <c r="F84" s="313">
        <f>D84*E84</f>
        <v>0</v>
      </c>
    </row>
    <row r="85" spans="1:6" x14ac:dyDescent="0.25">
      <c r="A85" s="424"/>
      <c r="B85" s="331"/>
      <c r="C85" s="337"/>
      <c r="D85" s="346"/>
      <c r="E85" s="397"/>
      <c r="F85" s="313"/>
    </row>
    <row r="86" spans="1:6" ht="38.25" x14ac:dyDescent="0.25">
      <c r="A86" s="325" t="s">
        <v>824</v>
      </c>
      <c r="B86" s="306" t="s">
        <v>1184</v>
      </c>
      <c r="C86" s="338"/>
      <c r="D86" s="347"/>
      <c r="E86" s="398"/>
      <c r="F86" s="307"/>
    </row>
    <row r="87" spans="1:6" x14ac:dyDescent="0.25">
      <c r="A87" s="316"/>
      <c r="B87" s="306" t="s">
        <v>1166</v>
      </c>
      <c r="C87" s="339" t="s">
        <v>779</v>
      </c>
      <c r="D87" s="346"/>
      <c r="E87" s="397"/>
      <c r="F87" s="313">
        <f>ROUND(SUM(F70:F85)/10,0)</f>
        <v>0</v>
      </c>
    </row>
    <row r="88" spans="1:6" x14ac:dyDescent="0.25">
      <c r="A88" s="316"/>
      <c r="B88" s="306"/>
      <c r="C88" s="338"/>
      <c r="D88" s="481"/>
      <c r="E88" s="398"/>
      <c r="F88" s="307"/>
    </row>
    <row r="89" spans="1:6" x14ac:dyDescent="0.25">
      <c r="A89" s="333"/>
      <c r="B89" s="319" t="s">
        <v>841</v>
      </c>
      <c r="C89" s="340"/>
      <c r="D89" s="392"/>
      <c r="E89" s="400"/>
      <c r="F89" s="320">
        <f>+ROUND(SUM(F70:F87),0)</f>
        <v>0</v>
      </c>
    </row>
    <row r="90" spans="1:6" x14ac:dyDescent="0.25">
      <c r="A90" s="316"/>
      <c r="B90" s="306"/>
      <c r="C90" s="338"/>
      <c r="D90" s="481"/>
      <c r="E90" s="398"/>
      <c r="F90" s="307"/>
    </row>
    <row r="91" spans="1:6" x14ac:dyDescent="0.25">
      <c r="A91" s="308" t="s">
        <v>1036</v>
      </c>
      <c r="B91" s="312" t="s">
        <v>1083</v>
      </c>
      <c r="C91" s="342"/>
      <c r="D91" s="349"/>
      <c r="E91" s="428"/>
      <c r="F91" s="324"/>
    </row>
    <row r="92" spans="1:6" x14ac:dyDescent="0.25">
      <c r="A92" s="310"/>
      <c r="B92" s="306"/>
      <c r="C92" s="338"/>
      <c r="D92" s="347"/>
      <c r="E92" s="398"/>
      <c r="F92" s="307"/>
    </row>
    <row r="93" spans="1:6" ht="15.75" x14ac:dyDescent="0.25">
      <c r="A93" s="317" t="s">
        <v>1038</v>
      </c>
      <c r="B93" s="306" t="s">
        <v>1084</v>
      </c>
      <c r="C93" s="337" t="s">
        <v>801</v>
      </c>
      <c r="D93" s="313">
        <v>305</v>
      </c>
      <c r="E93" s="397"/>
      <c r="F93" s="313">
        <f>D93*E93</f>
        <v>0</v>
      </c>
    </row>
    <row r="94" spans="1:6" x14ac:dyDescent="0.25">
      <c r="A94" s="316"/>
      <c r="B94" s="315"/>
      <c r="C94" s="339"/>
      <c r="D94" s="347"/>
      <c r="E94" s="398"/>
      <c r="F94" s="307"/>
    </row>
    <row r="95" spans="1:6" ht="25.5" x14ac:dyDescent="0.25">
      <c r="A95" s="317" t="s">
        <v>1040</v>
      </c>
      <c r="B95" s="306" t="s">
        <v>1167</v>
      </c>
      <c r="C95" s="337" t="s">
        <v>786</v>
      </c>
      <c r="D95" s="313">
        <v>108.5</v>
      </c>
      <c r="E95" s="397"/>
      <c r="F95" s="313">
        <f>D95*E95</f>
        <v>0</v>
      </c>
    </row>
    <row r="96" spans="1:6" x14ac:dyDescent="0.25">
      <c r="A96" s="316"/>
      <c r="B96" s="315"/>
      <c r="C96" s="339"/>
      <c r="D96" s="307"/>
      <c r="E96" s="398"/>
      <c r="F96" s="307"/>
    </row>
    <row r="97" spans="1:6" ht="25.5" x14ac:dyDescent="0.25">
      <c r="A97" s="317" t="s">
        <v>1086</v>
      </c>
      <c r="B97" s="306" t="s">
        <v>1087</v>
      </c>
      <c r="C97" s="337" t="s">
        <v>786</v>
      </c>
      <c r="D97" s="313">
        <v>108.5</v>
      </c>
      <c r="E97" s="397"/>
      <c r="F97" s="313">
        <f>D97*E97</f>
        <v>0</v>
      </c>
    </row>
    <row r="98" spans="1:6" x14ac:dyDescent="0.25">
      <c r="A98" s="424"/>
      <c r="B98" s="327"/>
      <c r="C98" s="343"/>
      <c r="D98" s="307"/>
      <c r="E98" s="399"/>
      <c r="F98" s="323"/>
    </row>
    <row r="99" spans="1:6" ht="25.5" x14ac:dyDescent="0.25">
      <c r="A99" s="317" t="s">
        <v>1088</v>
      </c>
      <c r="B99" s="306" t="s">
        <v>1089</v>
      </c>
      <c r="C99" s="338"/>
      <c r="D99" s="307"/>
      <c r="E99" s="398"/>
      <c r="F99" s="307"/>
    </row>
    <row r="100" spans="1:6" x14ac:dyDescent="0.25">
      <c r="A100" s="317"/>
      <c r="B100" s="306"/>
      <c r="C100" s="338"/>
      <c r="D100" s="307"/>
      <c r="E100" s="398"/>
      <c r="F100" s="307"/>
    </row>
    <row r="101" spans="1:6" ht="15.75" x14ac:dyDescent="0.25">
      <c r="A101" s="317"/>
      <c r="B101" s="331" t="s">
        <v>1090</v>
      </c>
      <c r="C101" s="337" t="s">
        <v>786</v>
      </c>
      <c r="D101" s="313">
        <v>108.5</v>
      </c>
      <c r="E101" s="397"/>
      <c r="F101" s="313">
        <f>D101*E101</f>
        <v>0</v>
      </c>
    </row>
    <row r="102" spans="1:6" ht="15.75" x14ac:dyDescent="0.25">
      <c r="A102" s="317"/>
      <c r="B102" s="331" t="s">
        <v>1168</v>
      </c>
      <c r="C102" s="337" t="s">
        <v>786</v>
      </c>
      <c r="D102" s="422">
        <v>11.5</v>
      </c>
      <c r="E102" s="397"/>
      <c r="F102" s="313">
        <f>D102*E102</f>
        <v>0</v>
      </c>
    </row>
    <row r="103" spans="1:6" x14ac:dyDescent="0.25">
      <c r="A103" s="316"/>
      <c r="B103" s="315"/>
      <c r="C103" s="339"/>
      <c r="D103" s="347"/>
      <c r="E103" s="398"/>
      <c r="F103" s="307"/>
    </row>
    <row r="104" spans="1:6" ht="25.5" x14ac:dyDescent="0.25">
      <c r="A104" s="317" t="s">
        <v>1091</v>
      </c>
      <c r="B104" s="306" t="s">
        <v>1169</v>
      </c>
      <c r="C104" s="338"/>
      <c r="D104" s="347"/>
      <c r="E104" s="398"/>
      <c r="F104" s="307"/>
    </row>
    <row r="105" spans="1:6" x14ac:dyDescent="0.25">
      <c r="A105" s="317"/>
      <c r="B105" s="314"/>
      <c r="C105" s="337"/>
      <c r="D105" s="347"/>
      <c r="E105" s="398"/>
      <c r="F105" s="307"/>
    </row>
    <row r="106" spans="1:6" x14ac:dyDescent="0.25">
      <c r="A106" s="317"/>
      <c r="B106" s="429" t="s">
        <v>1170</v>
      </c>
      <c r="C106" s="536"/>
      <c r="D106" s="347"/>
      <c r="E106" s="398"/>
      <c r="F106" s="307"/>
    </row>
    <row r="107" spans="1:6" x14ac:dyDescent="0.25">
      <c r="A107" s="317"/>
      <c r="B107" s="331" t="s">
        <v>1199</v>
      </c>
      <c r="C107" s="339" t="s">
        <v>69</v>
      </c>
      <c r="D107" s="313">
        <v>5</v>
      </c>
      <c r="E107" s="397"/>
      <c r="F107" s="313">
        <f>D107*E107</f>
        <v>0</v>
      </c>
    </row>
    <row r="108" spans="1:6" x14ac:dyDescent="0.25">
      <c r="A108" s="317"/>
      <c r="B108" s="331" t="s">
        <v>1172</v>
      </c>
      <c r="C108" s="536"/>
      <c r="D108" s="347"/>
      <c r="E108" s="398"/>
      <c r="F108" s="307"/>
    </row>
    <row r="109" spans="1:6" x14ac:dyDescent="0.25">
      <c r="A109" s="317"/>
      <c r="B109" s="331" t="s">
        <v>1173</v>
      </c>
      <c r="C109" s="339" t="s">
        <v>69</v>
      </c>
      <c r="D109" s="313">
        <v>4</v>
      </c>
      <c r="E109" s="397"/>
      <c r="F109" s="313">
        <f>D109*E109</f>
        <v>0</v>
      </c>
    </row>
    <row r="110" spans="1:6" x14ac:dyDescent="0.25">
      <c r="A110" s="317"/>
      <c r="B110" s="314"/>
      <c r="C110" s="337"/>
      <c r="D110" s="346"/>
      <c r="E110" s="397"/>
      <c r="F110" s="313"/>
    </row>
    <row r="111" spans="1:6" x14ac:dyDescent="0.25">
      <c r="A111" s="325" t="s">
        <v>1174</v>
      </c>
      <c r="B111" s="306" t="s">
        <v>1092</v>
      </c>
      <c r="C111" s="338"/>
      <c r="D111" s="347"/>
      <c r="E111" s="398"/>
      <c r="F111" s="307"/>
    </row>
    <row r="112" spans="1:6" x14ac:dyDescent="0.25">
      <c r="A112" s="316"/>
      <c r="B112" s="306" t="s">
        <v>1175</v>
      </c>
      <c r="C112" s="315" t="s">
        <v>779</v>
      </c>
      <c r="D112" s="347"/>
      <c r="E112" s="398"/>
      <c r="F112" s="313">
        <f>ROUND(SUM(F93:F110)/10,0)</f>
        <v>0</v>
      </c>
    </row>
    <row r="113" spans="1:6" x14ac:dyDescent="0.25">
      <c r="A113" s="316"/>
      <c r="B113" s="315"/>
      <c r="C113" s="339"/>
      <c r="D113" s="347"/>
      <c r="E113" s="398"/>
      <c r="F113" s="307"/>
    </row>
    <row r="114" spans="1:6" x14ac:dyDescent="0.25">
      <c r="A114" s="333"/>
      <c r="B114" s="319" t="s">
        <v>1094</v>
      </c>
      <c r="C114" s="340"/>
      <c r="D114" s="392"/>
      <c r="E114" s="400"/>
      <c r="F114" s="320">
        <f>+ROUND(SUM(F93:F113),0)</f>
        <v>0</v>
      </c>
    </row>
    <row r="115" spans="1:6" x14ac:dyDescent="0.25">
      <c r="A115" s="302"/>
      <c r="B115" s="302"/>
      <c r="C115" s="345"/>
      <c r="D115" s="350"/>
      <c r="E115" s="401"/>
      <c r="F115" s="303"/>
    </row>
    <row r="116" spans="1:6" x14ac:dyDescent="0.25">
      <c r="A116" s="302"/>
      <c r="B116" s="302"/>
      <c r="C116" s="345"/>
      <c r="D116" s="351"/>
      <c r="E116" s="430"/>
      <c r="F116" s="431"/>
    </row>
    <row r="117" spans="1:6" ht="15.75" thickBot="1" x14ac:dyDescent="0.3">
      <c r="A117" s="551"/>
      <c r="B117" s="551"/>
      <c r="C117" s="552"/>
      <c r="D117" s="553"/>
      <c r="E117" s="554"/>
      <c r="F117" s="555"/>
    </row>
    <row r="118" spans="1:6" ht="15.75" thickTop="1" x14ac:dyDescent="0.25">
      <c r="A118" s="302"/>
      <c r="B118" s="556" t="s">
        <v>1260</v>
      </c>
      <c r="C118" s="557"/>
      <c r="D118" s="558"/>
      <c r="E118" s="559"/>
      <c r="F118" s="560">
        <f>SUM(F114,F89,F65,F22)</f>
        <v>0</v>
      </c>
    </row>
    <row r="119" spans="1:6" x14ac:dyDescent="0.25">
      <c r="A119" s="302"/>
      <c r="B119" s="302"/>
      <c r="C119" s="345"/>
      <c r="D119" s="351"/>
      <c r="E119" s="430"/>
      <c r="F119" s="304"/>
    </row>
    <row r="120" spans="1:6" x14ac:dyDescent="0.25">
      <c r="A120" s="302"/>
      <c r="B120" s="302"/>
      <c r="C120" s="345"/>
      <c r="D120" s="351"/>
      <c r="E120" s="430"/>
      <c r="F120" s="304"/>
    </row>
    <row r="121" spans="1:6" x14ac:dyDescent="0.25">
      <c r="A121" s="302"/>
      <c r="B121" s="302"/>
      <c r="C121" s="345"/>
      <c r="D121" s="351"/>
      <c r="E121" s="430"/>
      <c r="F121" s="304"/>
    </row>
    <row r="122" spans="1:6" x14ac:dyDescent="0.25">
      <c r="A122" s="302"/>
      <c r="B122" s="302"/>
      <c r="C122" s="345"/>
      <c r="D122" s="351"/>
      <c r="E122" s="430"/>
      <c r="F122" s="304"/>
    </row>
    <row r="123" spans="1:6" x14ac:dyDescent="0.25">
      <c r="A123" s="302"/>
      <c r="B123" s="302"/>
      <c r="C123" s="345"/>
      <c r="D123" s="351"/>
      <c r="E123" s="430"/>
      <c r="F123" s="304"/>
    </row>
    <row r="124" spans="1:6" x14ac:dyDescent="0.25">
      <c r="A124" s="302"/>
      <c r="B124" s="302"/>
      <c r="C124" s="345"/>
      <c r="D124" s="351"/>
      <c r="E124" s="430"/>
      <c r="F124" s="304"/>
    </row>
    <row r="125" spans="1:6" x14ac:dyDescent="0.25">
      <c r="A125" s="302"/>
      <c r="B125" s="302"/>
      <c r="C125" s="345"/>
      <c r="D125" s="351"/>
      <c r="E125" s="430"/>
      <c r="F125" s="304"/>
    </row>
    <row r="126" spans="1:6" x14ac:dyDescent="0.25">
      <c r="A126" s="302"/>
      <c r="B126" s="302"/>
      <c r="C126" s="345"/>
      <c r="D126" s="351"/>
      <c r="E126" s="430"/>
      <c r="F126" s="304"/>
    </row>
    <row r="127" spans="1:6" x14ac:dyDescent="0.25">
      <c r="A127" s="302"/>
      <c r="B127" s="302"/>
      <c r="C127" s="345"/>
      <c r="D127" s="351"/>
      <c r="E127" s="430"/>
      <c r="F127" s="304"/>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45"/>
      <c r="D282" s="351"/>
      <c r="E282" s="430"/>
      <c r="F282" s="304"/>
    </row>
    <row r="283" spans="1:6" x14ac:dyDescent="0.25">
      <c r="A283" s="302"/>
      <c r="B283" s="302"/>
      <c r="C283" s="345"/>
      <c r="D283" s="351"/>
      <c r="E283" s="430"/>
      <c r="F283" s="304"/>
    </row>
    <row r="284" spans="1:6" x14ac:dyDescent="0.25">
      <c r="A284" s="302"/>
      <c r="B284" s="302"/>
      <c r="C284" s="345"/>
      <c r="D284" s="351"/>
      <c r="E284" s="430"/>
      <c r="F284" s="304"/>
    </row>
    <row r="285" spans="1:6" x14ac:dyDescent="0.25">
      <c r="A285" s="302"/>
      <c r="B285" s="302"/>
      <c r="C285" s="345"/>
      <c r="D285" s="351"/>
      <c r="E285" s="430"/>
      <c r="F285" s="304"/>
    </row>
    <row r="286" spans="1:6" x14ac:dyDescent="0.25">
      <c r="A286" s="302"/>
      <c r="B286" s="302"/>
      <c r="C286" s="345"/>
      <c r="D286" s="351"/>
      <c r="E286" s="430"/>
      <c r="F286" s="304"/>
    </row>
    <row r="287" spans="1:6" x14ac:dyDescent="0.25">
      <c r="A287" s="302"/>
      <c r="B287" s="302"/>
      <c r="C287" s="345"/>
      <c r="D287" s="351"/>
      <c r="E287" s="430"/>
      <c r="F287" s="304"/>
    </row>
    <row r="288" spans="1:6" x14ac:dyDescent="0.25">
      <c r="A288" s="302"/>
      <c r="B288" s="302"/>
      <c r="C288" s="345"/>
      <c r="D288" s="351"/>
      <c r="E288" s="430"/>
      <c r="F288" s="304"/>
    </row>
    <row r="289" spans="1:6" x14ac:dyDescent="0.25">
      <c r="A289" s="302"/>
      <c r="B289" s="302"/>
      <c r="C289" s="345"/>
      <c r="D289" s="351"/>
      <c r="E289" s="430"/>
      <c r="F289" s="304"/>
    </row>
    <row r="290" spans="1:6" x14ac:dyDescent="0.25">
      <c r="A290" s="302"/>
      <c r="B290" s="302"/>
      <c r="C290" s="345"/>
      <c r="D290" s="351"/>
      <c r="E290" s="430"/>
      <c r="F290" s="304"/>
    </row>
    <row r="291" spans="1:6" x14ac:dyDescent="0.25">
      <c r="A291" s="302"/>
      <c r="B291" s="302"/>
      <c r="C291" s="345"/>
      <c r="D291" s="351"/>
      <c r="E291" s="430"/>
      <c r="F291" s="304"/>
    </row>
    <row r="292" spans="1:6" x14ac:dyDescent="0.25">
      <c r="A292" s="302"/>
      <c r="B292" s="302"/>
      <c r="C292" s="345"/>
      <c r="D292" s="351"/>
      <c r="E292" s="430"/>
      <c r="F292" s="304"/>
    </row>
    <row r="293" spans="1:6" x14ac:dyDescent="0.25">
      <c r="A293" s="302"/>
      <c r="B293" s="302"/>
      <c r="C293" s="345"/>
      <c r="D293" s="351"/>
      <c r="E293" s="430"/>
      <c r="F293" s="304"/>
    </row>
    <row r="294" spans="1:6" x14ac:dyDescent="0.25">
      <c r="A294" s="302"/>
      <c r="B294" s="302"/>
      <c r="C294" s="345"/>
      <c r="D294" s="351"/>
      <c r="E294" s="430"/>
      <c r="F294" s="304"/>
    </row>
    <row r="295" spans="1:6" x14ac:dyDescent="0.25">
      <c r="A295" s="302"/>
      <c r="B295" s="302"/>
      <c r="C295" s="345"/>
      <c r="D295" s="351"/>
      <c r="E295" s="430"/>
      <c r="F295" s="304"/>
    </row>
    <row r="296" spans="1:6" x14ac:dyDescent="0.25">
      <c r="A296" s="302"/>
      <c r="B296" s="302"/>
      <c r="C296" s="345"/>
      <c r="D296" s="351"/>
      <c r="E296" s="430"/>
      <c r="F296" s="304"/>
    </row>
    <row r="297" spans="1:6" x14ac:dyDescent="0.25">
      <c r="A297" s="302"/>
      <c r="B297" s="302"/>
      <c r="C297" s="302"/>
      <c r="D297" s="351"/>
      <c r="E297" s="430"/>
      <c r="F297" s="304"/>
    </row>
    <row r="298" spans="1:6" x14ac:dyDescent="0.25">
      <c r="A298" s="302"/>
      <c r="B298" s="302"/>
      <c r="C298" s="302"/>
      <c r="D298" s="351"/>
      <c r="E298" s="430"/>
      <c r="F298" s="304"/>
    </row>
    <row r="299" spans="1:6" x14ac:dyDescent="0.25">
      <c r="A299" s="302"/>
      <c r="B299" s="302"/>
      <c r="C299" s="302"/>
      <c r="D299" s="351"/>
      <c r="E299" s="430"/>
      <c r="F299" s="304"/>
    </row>
    <row r="300" spans="1:6" x14ac:dyDescent="0.25">
      <c r="A300" s="302"/>
      <c r="B300" s="302"/>
      <c r="C300" s="302"/>
      <c r="D300" s="351"/>
      <c r="E300" s="430"/>
      <c r="F300" s="304"/>
    </row>
    <row r="301" spans="1:6" x14ac:dyDescent="0.25">
      <c r="A301" s="302"/>
      <c r="B301" s="302"/>
      <c r="C301" s="302"/>
      <c r="D301" s="351"/>
      <c r="E301" s="430"/>
      <c r="F301" s="304"/>
    </row>
    <row r="302" spans="1:6" x14ac:dyDescent="0.25">
      <c r="A302" s="302"/>
      <c r="B302" s="302"/>
      <c r="C302" s="302"/>
      <c r="D302" s="351"/>
      <c r="E302" s="430"/>
      <c r="F302" s="304"/>
    </row>
    <row r="303" spans="1:6" x14ac:dyDescent="0.25">
      <c r="A303" s="302"/>
      <c r="B303" s="302"/>
      <c r="C303" s="302"/>
      <c r="D303" s="351"/>
      <c r="E303" s="430"/>
      <c r="F303" s="304"/>
    </row>
    <row r="304" spans="1:6" x14ac:dyDescent="0.25">
      <c r="A304" s="302"/>
      <c r="B304" s="302"/>
      <c r="C304" s="302"/>
      <c r="D304" s="351"/>
      <c r="E304" s="430"/>
      <c r="F304" s="304"/>
    </row>
    <row r="305" spans="1:6" x14ac:dyDescent="0.25">
      <c r="A305" s="302"/>
      <c r="B305" s="302"/>
      <c r="C305" s="302"/>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2"/>
      <c r="B331" s="302"/>
      <c r="C331" s="302"/>
      <c r="D331" s="351"/>
      <c r="E331" s="430"/>
      <c r="F331" s="304"/>
    </row>
    <row r="332" spans="1:6" x14ac:dyDescent="0.25">
      <c r="A332" s="302"/>
      <c r="B332" s="302"/>
      <c r="C332" s="302"/>
      <c r="D332" s="351"/>
      <c r="E332" s="430"/>
      <c r="F332" s="304"/>
    </row>
    <row r="333" spans="1:6" x14ac:dyDescent="0.25">
      <c r="A333" s="302"/>
      <c r="B333" s="302"/>
      <c r="C333" s="302"/>
      <c r="D333" s="351"/>
      <c r="E333" s="430"/>
      <c r="F333" s="304"/>
    </row>
    <row r="334" spans="1:6" x14ac:dyDescent="0.25">
      <c r="A334" s="302"/>
      <c r="B334" s="302"/>
      <c r="C334" s="302"/>
      <c r="D334" s="351"/>
      <c r="E334" s="430"/>
      <c r="F334" s="304"/>
    </row>
    <row r="335" spans="1:6" x14ac:dyDescent="0.25">
      <c r="A335" s="302"/>
      <c r="B335" s="302"/>
      <c r="C335" s="302"/>
      <c r="D335" s="351"/>
      <c r="E335" s="430"/>
      <c r="F335" s="304"/>
    </row>
    <row r="336" spans="1:6" x14ac:dyDescent="0.25">
      <c r="A336" s="302"/>
      <c r="B336" s="302"/>
      <c r="C336" s="302"/>
      <c r="D336" s="351"/>
      <c r="E336" s="430"/>
      <c r="F336" s="304"/>
    </row>
    <row r="337" spans="1:6" x14ac:dyDescent="0.25">
      <c r="A337" s="302"/>
      <c r="B337" s="302"/>
      <c r="C337" s="302"/>
      <c r="D337" s="351"/>
      <c r="E337" s="430"/>
      <c r="F337" s="304"/>
    </row>
    <row r="338" spans="1:6" x14ac:dyDescent="0.25">
      <c r="A338" s="302"/>
      <c r="B338" s="302"/>
      <c r="C338" s="302"/>
      <c r="D338" s="351"/>
      <c r="E338" s="430"/>
      <c r="F338" s="304"/>
    </row>
    <row r="339" spans="1:6" x14ac:dyDescent="0.25">
      <c r="A339" s="302"/>
      <c r="B339" s="302"/>
      <c r="C339" s="302"/>
      <c r="D339" s="351"/>
      <c r="E339" s="430"/>
      <c r="F339" s="304"/>
    </row>
    <row r="340" spans="1:6" x14ac:dyDescent="0.25">
      <c r="A340" s="302"/>
      <c r="B340" s="302"/>
      <c r="C340" s="302"/>
      <c r="D340" s="351"/>
      <c r="E340" s="430"/>
      <c r="F340" s="304"/>
    </row>
    <row r="341" spans="1:6" x14ac:dyDescent="0.25">
      <c r="A341" s="302"/>
      <c r="B341" s="302"/>
      <c r="C341" s="302"/>
      <c r="D341" s="351"/>
      <c r="E341" s="430"/>
      <c r="F341" s="304"/>
    </row>
    <row r="342" spans="1:6" x14ac:dyDescent="0.25">
      <c r="A342" s="302"/>
      <c r="B342" s="302"/>
      <c r="C342" s="302"/>
      <c r="D342" s="351"/>
      <c r="E342" s="430"/>
      <c r="F342" s="304"/>
    </row>
    <row r="343" spans="1:6" x14ac:dyDescent="0.25">
      <c r="A343" s="302"/>
      <c r="B343" s="302"/>
      <c r="C343" s="302"/>
      <c r="D343" s="351"/>
      <c r="E343" s="430"/>
      <c r="F343" s="304"/>
    </row>
    <row r="344" spans="1:6" x14ac:dyDescent="0.25">
      <c r="A344" s="302"/>
      <c r="B344" s="302"/>
      <c r="C344" s="302"/>
      <c r="D344" s="351"/>
      <c r="E344" s="430"/>
      <c r="F344" s="304"/>
    </row>
    <row r="345" spans="1:6" x14ac:dyDescent="0.25">
      <c r="A345" s="302"/>
      <c r="B345" s="302"/>
      <c r="C345" s="302"/>
      <c r="D345" s="351"/>
      <c r="E345" s="430"/>
      <c r="F345" s="304"/>
    </row>
    <row r="346" spans="1:6" x14ac:dyDescent="0.25">
      <c r="A346" s="300"/>
      <c r="B346" s="300"/>
      <c r="C346" s="300"/>
      <c r="E346" s="467"/>
      <c r="F346" s="301"/>
    </row>
    <row r="347" spans="1:6" x14ac:dyDescent="0.25">
      <c r="A347" s="300"/>
      <c r="B347" s="300"/>
      <c r="C347" s="300"/>
      <c r="E347" s="467"/>
      <c r="F347" s="301"/>
    </row>
    <row r="348" spans="1:6" x14ac:dyDescent="0.25">
      <c r="A348" s="300"/>
      <c r="B348" s="300"/>
      <c r="C348" s="300"/>
      <c r="E348" s="467"/>
      <c r="F348" s="301"/>
    </row>
    <row r="349" spans="1:6" x14ac:dyDescent="0.25">
      <c r="A349" s="300"/>
      <c r="B349" s="300"/>
      <c r="C349" s="300"/>
      <c r="E349" s="467"/>
      <c r="F349" s="301"/>
    </row>
    <row r="350" spans="1:6" x14ac:dyDescent="0.25">
      <c r="A350" s="300"/>
      <c r="B350" s="300"/>
      <c r="C350" s="300"/>
      <c r="E350" s="467"/>
      <c r="F350" s="301"/>
    </row>
    <row r="351" spans="1:6" x14ac:dyDescent="0.25">
      <c r="A351" s="300"/>
      <c r="B351" s="300"/>
      <c r="C351" s="300"/>
      <c r="E351" s="467"/>
      <c r="F351" s="301"/>
    </row>
    <row r="352" spans="1:6" x14ac:dyDescent="0.25">
      <c r="A352" s="300"/>
      <c r="B352" s="300"/>
      <c r="C352" s="300"/>
      <c r="E352" s="467"/>
      <c r="F352" s="301"/>
    </row>
    <row r="353" spans="1:6" x14ac:dyDescent="0.25">
      <c r="A353" s="300"/>
      <c r="B353" s="300"/>
      <c r="C353" s="300"/>
      <c r="E353" s="467"/>
      <c r="F353" s="301"/>
    </row>
    <row r="354" spans="1:6" x14ac:dyDescent="0.25">
      <c r="A354" s="300"/>
      <c r="B354" s="300"/>
      <c r="C354" s="300"/>
      <c r="E354" s="467"/>
      <c r="F354" s="301"/>
    </row>
    <row r="355" spans="1:6" x14ac:dyDescent="0.25">
      <c r="A355" s="300"/>
      <c r="B355" s="300"/>
      <c r="C355" s="300"/>
      <c r="E355" s="467"/>
      <c r="F355" s="30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F360"/>
  <sheetViews>
    <sheetView topLeftCell="A88" workbookViewId="0">
      <selection activeCell="F123" sqref="F123"/>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6" x14ac:dyDescent="0.25">
      <c r="A2" s="478" t="s">
        <v>1105</v>
      </c>
      <c r="B2" s="531" t="s">
        <v>1106</v>
      </c>
      <c r="C2" s="480"/>
      <c r="D2" s="389"/>
      <c r="E2" s="459"/>
      <c r="F2" s="305"/>
    </row>
    <row r="3" spans="1:6" x14ac:dyDescent="0.25">
      <c r="A3" s="306"/>
      <c r="B3" s="306"/>
      <c r="C3" s="306"/>
      <c r="D3" s="347"/>
      <c r="E3" s="398"/>
      <c r="F3" s="307"/>
    </row>
    <row r="4" spans="1:6" ht="25.5" x14ac:dyDescent="0.25">
      <c r="A4" s="308" t="s">
        <v>1058</v>
      </c>
      <c r="B4" s="460" t="s">
        <v>1059</v>
      </c>
      <c r="C4" s="460" t="s">
        <v>51</v>
      </c>
      <c r="D4" s="461" t="s">
        <v>52</v>
      </c>
      <c r="E4" s="358" t="s">
        <v>778</v>
      </c>
      <c r="F4" s="309" t="s">
        <v>779</v>
      </c>
    </row>
    <row r="5" spans="1:6" x14ac:dyDescent="0.25">
      <c r="A5" s="310"/>
      <c r="B5" s="336"/>
      <c r="C5" s="336"/>
      <c r="D5" s="390"/>
      <c r="E5" s="462"/>
      <c r="F5" s="311"/>
    </row>
    <row r="6" spans="1:6" x14ac:dyDescent="0.25">
      <c r="A6" s="308" t="s">
        <v>780</v>
      </c>
      <c r="B6" s="312" t="s">
        <v>642</v>
      </c>
      <c r="C6" s="312"/>
      <c r="D6" s="391"/>
      <c r="E6" s="463"/>
      <c r="F6" s="309"/>
    </row>
    <row r="7" spans="1:6" x14ac:dyDescent="0.25">
      <c r="A7" s="310"/>
      <c r="B7" s="306"/>
      <c r="C7" s="306"/>
      <c r="D7" s="464"/>
      <c r="E7" s="398"/>
      <c r="F7" s="313"/>
    </row>
    <row r="8" spans="1:6" ht="25.5" x14ac:dyDescent="0.25">
      <c r="A8" s="310" t="s">
        <v>781</v>
      </c>
      <c r="B8" s="306" t="s">
        <v>1060</v>
      </c>
      <c r="C8" s="337"/>
      <c r="D8" s="353"/>
      <c r="E8" s="397"/>
      <c r="F8" s="313"/>
    </row>
    <row r="9" spans="1:6" x14ac:dyDescent="0.25">
      <c r="A9" s="316"/>
      <c r="B9" s="306" t="s">
        <v>1121</v>
      </c>
      <c r="C9" s="339" t="s">
        <v>779</v>
      </c>
      <c r="D9" s="422">
        <v>1</v>
      </c>
      <c r="E9" s="397"/>
      <c r="F9" s="313">
        <f>ROUND(SUM(F11:F17)/20,0)</f>
        <v>0</v>
      </c>
    </row>
    <row r="10" spans="1:6" x14ac:dyDescent="0.25">
      <c r="A10" s="423"/>
      <c r="B10" s="306"/>
      <c r="C10" s="338"/>
      <c r="D10" s="307"/>
      <c r="E10" s="398"/>
      <c r="F10" s="307"/>
    </row>
    <row r="11" spans="1:6" ht="25.5" x14ac:dyDescent="0.25">
      <c r="A11" s="310" t="s">
        <v>784</v>
      </c>
      <c r="B11" s="306" t="s">
        <v>1122</v>
      </c>
      <c r="C11" s="337" t="s">
        <v>786</v>
      </c>
      <c r="D11" s="313">
        <v>92</v>
      </c>
      <c r="E11" s="397"/>
      <c r="F11" s="313">
        <f>D11*E11</f>
        <v>0</v>
      </c>
    </row>
    <row r="12" spans="1:6" x14ac:dyDescent="0.25">
      <c r="A12" s="423"/>
      <c r="B12" s="306"/>
      <c r="C12" s="338"/>
      <c r="D12" s="307"/>
      <c r="E12" s="398"/>
      <c r="F12" s="307"/>
    </row>
    <row r="13" spans="1:6" x14ac:dyDescent="0.25">
      <c r="A13" s="316" t="s">
        <v>846</v>
      </c>
      <c r="B13" s="306" t="s">
        <v>1062</v>
      </c>
      <c r="C13" s="339" t="s">
        <v>69</v>
      </c>
      <c r="D13" s="313">
        <v>3</v>
      </c>
      <c r="E13" s="397"/>
      <c r="F13" s="313">
        <f>D13*E13</f>
        <v>0</v>
      </c>
    </row>
    <row r="14" spans="1:6" x14ac:dyDescent="0.25">
      <c r="A14" s="316"/>
      <c r="B14" s="315"/>
      <c r="C14" s="339"/>
      <c r="D14" s="307"/>
      <c r="E14" s="398"/>
      <c r="F14" s="307"/>
    </row>
    <row r="15" spans="1:6" ht="38.25" x14ac:dyDescent="0.25">
      <c r="A15" s="317" t="s">
        <v>848</v>
      </c>
      <c r="B15" s="306" t="s">
        <v>1063</v>
      </c>
      <c r="C15" s="339" t="s">
        <v>69</v>
      </c>
      <c r="D15" s="313">
        <v>3</v>
      </c>
      <c r="E15" s="397"/>
      <c r="F15" s="313">
        <f>D15*E15</f>
        <v>0</v>
      </c>
    </row>
    <row r="16" spans="1:6" x14ac:dyDescent="0.25">
      <c r="A16" s="316"/>
      <c r="B16" s="315"/>
      <c r="C16" s="339"/>
      <c r="D16" s="346"/>
      <c r="E16" s="397"/>
      <c r="F16" s="313"/>
    </row>
    <row r="17" spans="1:6" ht="38.25" x14ac:dyDescent="0.25">
      <c r="A17" s="317" t="s">
        <v>850</v>
      </c>
      <c r="B17" s="532" t="s">
        <v>1200</v>
      </c>
      <c r="C17" s="339" t="s">
        <v>798</v>
      </c>
      <c r="D17" s="313">
        <v>112</v>
      </c>
      <c r="E17" s="397"/>
      <c r="F17" s="313">
        <f>D17*E17</f>
        <v>0</v>
      </c>
    </row>
    <row r="18" spans="1:6" x14ac:dyDescent="0.25">
      <c r="A18" s="316"/>
      <c r="B18" s="314"/>
      <c r="C18" s="337"/>
      <c r="D18" s="346"/>
      <c r="E18" s="397"/>
      <c r="F18" s="313"/>
    </row>
    <row r="19" spans="1:6" ht="63.75" x14ac:dyDescent="0.25">
      <c r="A19" s="317" t="s">
        <v>852</v>
      </c>
      <c r="B19" s="355" t="s">
        <v>1201</v>
      </c>
      <c r="C19" s="338"/>
      <c r="D19" s="347"/>
      <c r="E19" s="398"/>
      <c r="F19" s="307"/>
    </row>
    <row r="20" spans="1:6" x14ac:dyDescent="0.25">
      <c r="A20" s="316"/>
      <c r="B20" s="306" t="s">
        <v>1125</v>
      </c>
      <c r="C20" s="339" t="s">
        <v>779</v>
      </c>
      <c r="D20" s="346"/>
      <c r="E20" s="397"/>
      <c r="F20" s="313">
        <f>ROUND(SUM(F9:F18)/5,0)</f>
        <v>0</v>
      </c>
    </row>
    <row r="21" spans="1:6" x14ac:dyDescent="0.25">
      <c r="A21" s="316"/>
      <c r="B21" s="315"/>
      <c r="C21" s="339"/>
      <c r="D21" s="347"/>
      <c r="E21" s="398"/>
      <c r="F21" s="307"/>
    </row>
    <row r="22" spans="1:6" x14ac:dyDescent="0.25">
      <c r="A22" s="318"/>
      <c r="B22" s="319" t="s">
        <v>666</v>
      </c>
      <c r="C22" s="340"/>
      <c r="D22" s="392"/>
      <c r="E22" s="400"/>
      <c r="F22" s="320">
        <f>+ROUND(SUM(F8:F20),0)</f>
        <v>0</v>
      </c>
    </row>
    <row r="23" spans="1:6" x14ac:dyDescent="0.25">
      <c r="A23" s="321"/>
      <c r="B23" s="322"/>
      <c r="C23" s="341"/>
      <c r="D23" s="347"/>
      <c r="E23" s="399"/>
      <c r="F23" s="323"/>
    </row>
    <row r="24" spans="1:6" x14ac:dyDescent="0.25">
      <c r="A24" s="308" t="s">
        <v>787</v>
      </c>
      <c r="B24" s="312" t="s">
        <v>1126</v>
      </c>
      <c r="C24" s="342"/>
      <c r="D24" s="349"/>
      <c r="E24" s="428"/>
      <c r="F24" s="324"/>
    </row>
    <row r="25" spans="1:6" x14ac:dyDescent="0.25">
      <c r="A25" s="310"/>
      <c r="B25" s="306"/>
      <c r="C25" s="338"/>
      <c r="D25" s="347"/>
      <c r="E25" s="398"/>
      <c r="F25" s="307"/>
    </row>
    <row r="26" spans="1:6" ht="76.5" x14ac:dyDescent="0.25">
      <c r="A26" s="317" t="s">
        <v>788</v>
      </c>
      <c r="B26" s="306" t="s">
        <v>1128</v>
      </c>
      <c r="C26" s="337" t="s">
        <v>793</v>
      </c>
      <c r="D26" s="313">
        <v>44</v>
      </c>
      <c r="E26" s="397"/>
      <c r="F26" s="313">
        <f>D26*E26</f>
        <v>0</v>
      </c>
    </row>
    <row r="27" spans="1:6" x14ac:dyDescent="0.25">
      <c r="A27" s="316"/>
      <c r="B27" s="315"/>
      <c r="C27" s="339"/>
      <c r="D27" s="346"/>
      <c r="E27" s="397"/>
      <c r="F27" s="313"/>
    </row>
    <row r="28" spans="1:6" ht="114.75" x14ac:dyDescent="0.25">
      <c r="A28" s="317" t="s">
        <v>791</v>
      </c>
      <c r="B28" s="306" t="s">
        <v>1129</v>
      </c>
      <c r="C28" s="337" t="s">
        <v>793</v>
      </c>
      <c r="D28" s="422">
        <v>140</v>
      </c>
      <c r="E28" s="397"/>
      <c r="F28" s="313">
        <f>D28*E28</f>
        <v>0</v>
      </c>
    </row>
    <row r="29" spans="1:6" x14ac:dyDescent="0.25">
      <c r="A29" s="316"/>
      <c r="B29" s="315"/>
      <c r="C29" s="339"/>
      <c r="D29" s="353"/>
      <c r="E29" s="397"/>
      <c r="F29" s="313"/>
    </row>
    <row r="30" spans="1:6" ht="140.25" x14ac:dyDescent="0.25">
      <c r="A30" s="325" t="s">
        <v>794</v>
      </c>
      <c r="B30" s="306" t="s">
        <v>1130</v>
      </c>
      <c r="C30" s="337" t="s">
        <v>793</v>
      </c>
      <c r="D30" s="422">
        <v>35</v>
      </c>
      <c r="E30" s="397"/>
      <c r="F30" s="313">
        <f>D30*E30</f>
        <v>0</v>
      </c>
    </row>
    <row r="31" spans="1:6" x14ac:dyDescent="0.25">
      <c r="A31" s="316"/>
      <c r="B31" s="315"/>
      <c r="C31" s="339"/>
      <c r="D31" s="346"/>
      <c r="E31" s="397"/>
      <c r="F31" s="313"/>
    </row>
    <row r="32" spans="1:6" ht="25.5" x14ac:dyDescent="0.25">
      <c r="A32" s="317" t="s">
        <v>796</v>
      </c>
      <c r="B32" s="326" t="s">
        <v>797</v>
      </c>
      <c r="C32" s="337" t="s">
        <v>798</v>
      </c>
      <c r="D32" s="313">
        <v>1</v>
      </c>
      <c r="E32" s="397"/>
      <c r="F32" s="313">
        <f>D32*E32</f>
        <v>0</v>
      </c>
    </row>
    <row r="33" spans="1:6" x14ac:dyDescent="0.25">
      <c r="A33" s="316"/>
      <c r="B33" s="327"/>
      <c r="C33" s="343"/>
      <c r="D33" s="346"/>
      <c r="E33" s="426"/>
      <c r="F33" s="328"/>
    </row>
    <row r="34" spans="1:6" ht="51" x14ac:dyDescent="0.25">
      <c r="A34" s="325" t="s">
        <v>799</v>
      </c>
      <c r="B34" s="306" t="s">
        <v>1065</v>
      </c>
      <c r="C34" s="337" t="s">
        <v>801</v>
      </c>
      <c r="D34" s="313">
        <v>382</v>
      </c>
      <c r="E34" s="397"/>
      <c r="F34" s="313">
        <f>D34*E34</f>
        <v>0</v>
      </c>
    </row>
    <row r="35" spans="1:6" x14ac:dyDescent="0.25">
      <c r="A35" s="330"/>
      <c r="B35" s="329"/>
      <c r="C35" s="344"/>
      <c r="D35" s="346"/>
      <c r="E35" s="426"/>
      <c r="F35" s="328"/>
    </row>
    <row r="36" spans="1:6" ht="38.25" x14ac:dyDescent="0.25">
      <c r="A36" s="331" t="s">
        <v>802</v>
      </c>
      <c r="B36" s="326" t="s">
        <v>1066</v>
      </c>
      <c r="C36" s="337" t="s">
        <v>801</v>
      </c>
      <c r="D36" s="313">
        <v>110</v>
      </c>
      <c r="E36" s="397"/>
      <c r="F36" s="313">
        <f>D36*E36</f>
        <v>0</v>
      </c>
    </row>
    <row r="37" spans="1:6" x14ac:dyDescent="0.25">
      <c r="A37" s="330"/>
      <c r="B37" s="329"/>
      <c r="C37" s="344"/>
      <c r="D37" s="346"/>
      <c r="E37" s="465"/>
      <c r="F37" s="328"/>
    </row>
    <row r="38" spans="1:6" ht="76.5" x14ac:dyDescent="0.25">
      <c r="A38" s="325" t="s">
        <v>804</v>
      </c>
      <c r="B38" s="306" t="s">
        <v>1067</v>
      </c>
      <c r="C38" s="337" t="s">
        <v>793</v>
      </c>
      <c r="D38" s="422">
        <v>53</v>
      </c>
      <c r="E38" s="397"/>
      <c r="F38" s="313">
        <f>D38*E38</f>
        <v>0</v>
      </c>
    </row>
    <row r="39" spans="1:6" x14ac:dyDescent="0.25">
      <c r="A39" s="316"/>
      <c r="B39" s="314"/>
      <c r="C39" s="337"/>
      <c r="D39" s="422"/>
      <c r="E39" s="397"/>
      <c r="F39" s="313"/>
    </row>
    <row r="40" spans="1:6" ht="76.5" x14ac:dyDescent="0.25">
      <c r="A40" s="325" t="s">
        <v>806</v>
      </c>
      <c r="B40" s="306" t="s">
        <v>1068</v>
      </c>
      <c r="C40" s="337" t="s">
        <v>793</v>
      </c>
      <c r="D40" s="422">
        <v>100</v>
      </c>
      <c r="E40" s="397"/>
      <c r="F40" s="313">
        <f>D40*E40</f>
        <v>0</v>
      </c>
    </row>
    <row r="41" spans="1:6" x14ac:dyDescent="0.25">
      <c r="A41" s="330"/>
      <c r="B41" s="314"/>
      <c r="C41" s="337"/>
      <c r="D41" s="346"/>
      <c r="E41" s="397"/>
      <c r="F41" s="313"/>
    </row>
    <row r="42" spans="1:6" ht="51" x14ac:dyDescent="0.25">
      <c r="A42" s="325" t="s">
        <v>808</v>
      </c>
      <c r="B42" s="326" t="s">
        <v>1073</v>
      </c>
      <c r="C42" s="337" t="s">
        <v>793</v>
      </c>
      <c r="D42" s="422">
        <v>22</v>
      </c>
      <c r="E42" s="397"/>
      <c r="F42" s="313">
        <f>D42*E42</f>
        <v>0</v>
      </c>
    </row>
    <row r="43" spans="1:6" x14ac:dyDescent="0.25">
      <c r="A43" s="330"/>
      <c r="B43" s="314"/>
      <c r="C43" s="337"/>
      <c r="D43" s="348"/>
      <c r="E43" s="466"/>
      <c r="F43" s="313"/>
    </row>
    <row r="44" spans="1:6" ht="51" x14ac:dyDescent="0.25">
      <c r="A44" s="317" t="s">
        <v>953</v>
      </c>
      <c r="B44" s="326" t="s">
        <v>1074</v>
      </c>
      <c r="C44" s="337" t="s">
        <v>798</v>
      </c>
      <c r="D44" s="313">
        <v>18</v>
      </c>
      <c r="E44" s="397"/>
      <c r="F44" s="313">
        <f>D44*E44</f>
        <v>0</v>
      </c>
    </row>
    <row r="45" spans="1:6" x14ac:dyDescent="0.25">
      <c r="A45" s="317"/>
      <c r="B45" s="329"/>
      <c r="C45" s="344"/>
      <c r="D45" s="348"/>
      <c r="E45" s="465"/>
      <c r="F45" s="328"/>
    </row>
    <row r="46" spans="1:6" ht="25.5" x14ac:dyDescent="0.25">
      <c r="A46" s="317" t="s">
        <v>954</v>
      </c>
      <c r="B46" s="306" t="s">
        <v>1177</v>
      </c>
      <c r="C46" s="337"/>
      <c r="D46" s="346"/>
      <c r="E46" s="397"/>
      <c r="F46" s="313"/>
    </row>
    <row r="47" spans="1:6" ht="25.5" x14ac:dyDescent="0.25">
      <c r="A47" s="317"/>
      <c r="B47" s="533" t="s">
        <v>1134</v>
      </c>
      <c r="C47" s="337"/>
      <c r="D47" s="346"/>
      <c r="E47" s="538"/>
      <c r="F47" s="346"/>
    </row>
    <row r="48" spans="1:6" ht="15.75" x14ac:dyDescent="0.25">
      <c r="A48" s="330"/>
      <c r="B48" s="331" t="s">
        <v>1135</v>
      </c>
      <c r="C48" s="337" t="s">
        <v>786</v>
      </c>
      <c r="D48" s="313">
        <v>184</v>
      </c>
      <c r="E48" s="397"/>
      <c r="F48" s="313">
        <f>D48*E48</f>
        <v>0</v>
      </c>
    </row>
    <row r="49" spans="1:6" ht="15.75" x14ac:dyDescent="0.25">
      <c r="A49" s="317"/>
      <c r="B49" s="331" t="s">
        <v>1136</v>
      </c>
      <c r="C49" s="337" t="s">
        <v>801</v>
      </c>
      <c r="D49" s="313">
        <v>175</v>
      </c>
      <c r="E49" s="397"/>
      <c r="F49" s="313">
        <f>D49*E49</f>
        <v>0</v>
      </c>
    </row>
    <row r="50" spans="1:6" x14ac:dyDescent="0.25">
      <c r="A50" s="330"/>
      <c r="B50" s="314"/>
      <c r="C50" s="337"/>
      <c r="D50" s="348"/>
      <c r="E50" s="466"/>
      <c r="F50" s="313"/>
    </row>
    <row r="51" spans="1:6" ht="89.25" x14ac:dyDescent="0.25">
      <c r="A51" s="317" t="s">
        <v>956</v>
      </c>
      <c r="B51" s="306" t="s">
        <v>1138</v>
      </c>
      <c r="C51" s="337" t="s">
        <v>793</v>
      </c>
      <c r="D51" s="422">
        <v>24</v>
      </c>
      <c r="E51" s="397"/>
      <c r="F51" s="313">
        <f>D51*E51</f>
        <v>0</v>
      </c>
    </row>
    <row r="52" spans="1:6" x14ac:dyDescent="0.25">
      <c r="A52" s="316"/>
      <c r="B52" s="315"/>
      <c r="C52" s="339"/>
      <c r="D52" s="353"/>
      <c r="E52" s="397"/>
      <c r="F52" s="313"/>
    </row>
    <row r="53" spans="1:6" ht="51" x14ac:dyDescent="0.25">
      <c r="A53" s="317" t="s">
        <v>1178</v>
      </c>
      <c r="B53" s="306" t="s">
        <v>1140</v>
      </c>
      <c r="C53" s="337" t="s">
        <v>793</v>
      </c>
      <c r="D53" s="422">
        <v>23</v>
      </c>
      <c r="E53" s="397"/>
      <c r="F53" s="313">
        <f>D53*E53</f>
        <v>0</v>
      </c>
    </row>
    <row r="54" spans="1:6" x14ac:dyDescent="0.25">
      <c r="A54" s="317"/>
      <c r="B54" s="322"/>
      <c r="C54" s="341"/>
      <c r="D54" s="346"/>
      <c r="E54" s="399"/>
      <c r="F54" s="323"/>
    </row>
    <row r="55" spans="1:6" ht="38.25" x14ac:dyDescent="0.25">
      <c r="A55" s="317" t="s">
        <v>1075</v>
      </c>
      <c r="B55" s="355" t="s">
        <v>1142</v>
      </c>
      <c r="C55" s="337" t="s">
        <v>801</v>
      </c>
      <c r="D55" s="313">
        <v>147</v>
      </c>
      <c r="E55" s="397"/>
      <c r="F55" s="313">
        <f>D55*E55</f>
        <v>0</v>
      </c>
    </row>
    <row r="56" spans="1:6" x14ac:dyDescent="0.25">
      <c r="A56" s="317"/>
      <c r="B56" s="322"/>
      <c r="C56" s="341"/>
      <c r="D56" s="346"/>
      <c r="E56" s="399"/>
      <c r="F56" s="323"/>
    </row>
    <row r="57" spans="1:6" ht="51" x14ac:dyDescent="0.25">
      <c r="A57" s="317" t="s">
        <v>1137</v>
      </c>
      <c r="B57" s="306" t="s">
        <v>1179</v>
      </c>
      <c r="C57" s="338"/>
      <c r="D57" s="346"/>
      <c r="E57" s="398"/>
      <c r="F57" s="307"/>
    </row>
    <row r="58" spans="1:6" ht="26.25" x14ac:dyDescent="0.25">
      <c r="A58" s="317"/>
      <c r="B58" s="535" t="s">
        <v>1145</v>
      </c>
      <c r="C58" s="337" t="s">
        <v>801</v>
      </c>
      <c r="D58" s="313">
        <v>322</v>
      </c>
      <c r="E58" s="397"/>
      <c r="F58" s="313">
        <f>D58*E58</f>
        <v>0</v>
      </c>
    </row>
    <row r="59" spans="1:6" ht="25.5" x14ac:dyDescent="0.25">
      <c r="A59" s="317"/>
      <c r="B59" s="331" t="s">
        <v>1146</v>
      </c>
      <c r="C59" s="337" t="s">
        <v>801</v>
      </c>
      <c r="D59" s="313">
        <v>322</v>
      </c>
      <c r="E59" s="397"/>
      <c r="F59" s="313">
        <f>D59*E59</f>
        <v>0</v>
      </c>
    </row>
    <row r="60" spans="1:6" x14ac:dyDescent="0.25">
      <c r="A60" s="317"/>
      <c r="B60" s="331"/>
      <c r="C60" s="337"/>
      <c r="D60" s="346"/>
      <c r="E60" s="397"/>
      <c r="F60" s="313"/>
    </row>
    <row r="61" spans="1:6" ht="63.75" x14ac:dyDescent="0.25">
      <c r="A61" s="325" t="s">
        <v>1141</v>
      </c>
      <c r="B61" s="355" t="s">
        <v>1148</v>
      </c>
      <c r="C61" s="337" t="s">
        <v>801</v>
      </c>
      <c r="D61" s="313">
        <v>175</v>
      </c>
      <c r="E61" s="397"/>
      <c r="F61" s="313">
        <f>D61*E61</f>
        <v>0</v>
      </c>
    </row>
    <row r="62" spans="1:6" x14ac:dyDescent="0.25">
      <c r="A62" s="317"/>
      <c r="B62" s="331"/>
      <c r="C62" s="337"/>
      <c r="D62" s="346"/>
      <c r="E62" s="397"/>
      <c r="F62" s="313"/>
    </row>
    <row r="63" spans="1:6" ht="63.75" x14ac:dyDescent="0.25">
      <c r="A63" s="325" t="s">
        <v>1143</v>
      </c>
      <c r="B63" s="355" t="s">
        <v>1150</v>
      </c>
      <c r="C63" s="338"/>
      <c r="D63" s="347"/>
      <c r="E63" s="398"/>
      <c r="F63" s="307"/>
    </row>
    <row r="64" spans="1:6" x14ac:dyDescent="0.25">
      <c r="A64" s="316"/>
      <c r="B64" s="306" t="s">
        <v>1151</v>
      </c>
      <c r="C64" s="339" t="s">
        <v>779</v>
      </c>
      <c r="D64" s="346"/>
      <c r="E64" s="397"/>
      <c r="F64" s="313">
        <f>ROUND(SUM(F26:F62)/10,0)</f>
        <v>0</v>
      </c>
    </row>
    <row r="65" spans="1:6" x14ac:dyDescent="0.25">
      <c r="A65" s="332"/>
      <c r="B65" s="306"/>
      <c r="C65" s="338"/>
      <c r="D65" s="481"/>
      <c r="E65" s="398"/>
      <c r="F65" s="307"/>
    </row>
    <row r="66" spans="1:6" x14ac:dyDescent="0.25">
      <c r="A66" s="333"/>
      <c r="B66" s="319" t="s">
        <v>958</v>
      </c>
      <c r="C66" s="340"/>
      <c r="D66" s="392"/>
      <c r="E66" s="400"/>
      <c r="F66" s="320">
        <f>+ROUND(SUM(F26:F65),0)</f>
        <v>0</v>
      </c>
    </row>
    <row r="67" spans="1:6" x14ac:dyDescent="0.25">
      <c r="A67" s="334"/>
      <c r="B67" s="322"/>
      <c r="C67" s="341"/>
      <c r="D67" s="481"/>
      <c r="E67" s="399"/>
      <c r="F67" s="323"/>
    </row>
    <row r="68" spans="1:6" x14ac:dyDescent="0.25">
      <c r="A68" s="424"/>
      <c r="B68" s="322"/>
      <c r="C68" s="341"/>
      <c r="D68" s="347"/>
      <c r="E68" s="399"/>
      <c r="F68" s="323"/>
    </row>
    <row r="69" spans="1:6" x14ac:dyDescent="0.25">
      <c r="A69" s="308" t="s">
        <v>811</v>
      </c>
      <c r="B69" s="312" t="s">
        <v>995</v>
      </c>
      <c r="C69" s="342"/>
      <c r="D69" s="349"/>
      <c r="E69" s="428"/>
      <c r="F69" s="324"/>
    </row>
    <row r="70" spans="1:6" x14ac:dyDescent="0.25">
      <c r="A70" s="316"/>
      <c r="B70" s="306"/>
      <c r="C70" s="338"/>
      <c r="D70" s="347"/>
      <c r="E70" s="398"/>
      <c r="F70" s="307"/>
    </row>
    <row r="71" spans="1:6" ht="89.25" x14ac:dyDescent="0.25">
      <c r="A71" s="332" t="s">
        <v>813</v>
      </c>
      <c r="B71" s="335" t="s">
        <v>1077</v>
      </c>
      <c r="C71" s="337" t="s">
        <v>793</v>
      </c>
      <c r="D71" s="422">
        <v>18</v>
      </c>
      <c r="E71" s="397"/>
      <c r="F71" s="313">
        <f>D71*E71</f>
        <v>0</v>
      </c>
    </row>
    <row r="72" spans="1:6" x14ac:dyDescent="0.25">
      <c r="A72" s="332"/>
      <c r="B72" s="315"/>
      <c r="C72" s="339"/>
      <c r="D72" s="451"/>
      <c r="E72" s="462"/>
      <c r="F72" s="307"/>
    </row>
    <row r="73" spans="1:6" ht="89.25" x14ac:dyDescent="0.25">
      <c r="A73" s="325" t="s">
        <v>815</v>
      </c>
      <c r="B73" s="335" t="s">
        <v>1152</v>
      </c>
      <c r="C73" s="425"/>
      <c r="D73" s="352"/>
      <c r="E73" s="398"/>
      <c r="F73" s="307"/>
    </row>
    <row r="74" spans="1:6" x14ac:dyDescent="0.25">
      <c r="A74" s="325"/>
      <c r="B74" s="335" t="s">
        <v>1153</v>
      </c>
      <c r="C74" s="425"/>
      <c r="D74" s="352"/>
      <c r="E74" s="398"/>
      <c r="F74" s="307"/>
    </row>
    <row r="75" spans="1:6" ht="15.75" x14ac:dyDescent="0.25">
      <c r="A75" s="330"/>
      <c r="B75" s="331" t="s">
        <v>1079</v>
      </c>
      <c r="C75" s="337" t="s">
        <v>786</v>
      </c>
      <c r="D75" s="422">
        <v>92</v>
      </c>
      <c r="E75" s="397"/>
      <c r="F75" s="313">
        <f>D75*E75</f>
        <v>0</v>
      </c>
    </row>
    <row r="76" spans="1:6" x14ac:dyDescent="0.25">
      <c r="A76" s="330"/>
      <c r="B76" s="314"/>
      <c r="C76" s="337"/>
      <c r="D76" s="353"/>
      <c r="E76" s="397"/>
      <c r="F76" s="313"/>
    </row>
    <row r="77" spans="1:6" ht="127.5" x14ac:dyDescent="0.25">
      <c r="A77" s="325" t="s">
        <v>817</v>
      </c>
      <c r="B77" s="355" t="s">
        <v>1154</v>
      </c>
      <c r="C77" s="338"/>
      <c r="D77" s="352"/>
      <c r="E77" s="399"/>
      <c r="F77" s="323"/>
    </row>
    <row r="78" spans="1:6" x14ac:dyDescent="0.25">
      <c r="A78" s="325"/>
      <c r="B78" s="306"/>
      <c r="C78" s="338"/>
      <c r="D78" s="347"/>
      <c r="E78" s="399"/>
      <c r="F78" s="323"/>
    </row>
    <row r="79" spans="1:6" x14ac:dyDescent="0.25">
      <c r="A79" s="424"/>
      <c r="B79" s="331" t="s">
        <v>1202</v>
      </c>
      <c r="C79" s="339" t="s">
        <v>69</v>
      </c>
      <c r="D79" s="313">
        <v>1</v>
      </c>
      <c r="E79" s="397"/>
      <c r="F79" s="313">
        <f>D79*E79</f>
        <v>0</v>
      </c>
    </row>
    <row r="80" spans="1:6" x14ac:dyDescent="0.25">
      <c r="A80" s="424"/>
      <c r="B80" s="331" t="s">
        <v>1203</v>
      </c>
      <c r="C80" s="339" t="s">
        <v>69</v>
      </c>
      <c r="D80" s="313">
        <v>2</v>
      </c>
      <c r="E80" s="397"/>
      <c r="F80" s="313">
        <f>D80*E80</f>
        <v>0</v>
      </c>
    </row>
    <row r="81" spans="1:6" x14ac:dyDescent="0.25">
      <c r="A81" s="424"/>
      <c r="B81" s="315"/>
      <c r="C81" s="339"/>
      <c r="D81" s="346"/>
      <c r="E81" s="426"/>
      <c r="F81" s="313"/>
    </row>
    <row r="82" spans="1:6" ht="127.5" x14ac:dyDescent="0.25">
      <c r="A82" s="325" t="s">
        <v>819</v>
      </c>
      <c r="B82" s="355" t="s">
        <v>1157</v>
      </c>
      <c r="C82" s="338"/>
      <c r="D82" s="352"/>
      <c r="E82" s="399"/>
      <c r="F82" s="323"/>
    </row>
    <row r="83" spans="1:6" x14ac:dyDescent="0.25">
      <c r="A83" s="325"/>
      <c r="B83" s="306"/>
      <c r="C83" s="338"/>
      <c r="D83" s="347"/>
      <c r="E83" s="399"/>
      <c r="F83" s="323"/>
    </row>
    <row r="84" spans="1:6" x14ac:dyDescent="0.25">
      <c r="A84" s="424"/>
      <c r="B84" s="331" t="s">
        <v>1204</v>
      </c>
      <c r="C84" s="339" t="s">
        <v>69</v>
      </c>
      <c r="D84" s="313">
        <v>1</v>
      </c>
      <c r="E84" s="397"/>
      <c r="F84" s="313">
        <f>D84*E84</f>
        <v>0</v>
      </c>
    </row>
    <row r="85" spans="1:6" x14ac:dyDescent="0.25">
      <c r="A85" s="424"/>
      <c r="B85" s="315"/>
      <c r="C85" s="339"/>
      <c r="D85" s="346"/>
      <c r="E85" s="426"/>
      <c r="F85" s="313"/>
    </row>
    <row r="86" spans="1:6" ht="76.5" x14ac:dyDescent="0.25">
      <c r="A86" s="317" t="s">
        <v>824</v>
      </c>
      <c r="B86" s="326" t="s">
        <v>1161</v>
      </c>
      <c r="C86" s="337" t="s">
        <v>786</v>
      </c>
      <c r="D86" s="422">
        <v>7.5</v>
      </c>
      <c r="E86" s="397"/>
      <c r="F86" s="313">
        <f>D86*E86</f>
        <v>0</v>
      </c>
    </row>
    <row r="87" spans="1:6" x14ac:dyDescent="0.25">
      <c r="A87" s="317"/>
      <c r="B87" s="427" t="s">
        <v>1205</v>
      </c>
      <c r="C87" s="337"/>
      <c r="D87" s="422"/>
      <c r="E87" s="397"/>
      <c r="F87" s="313"/>
    </row>
    <row r="88" spans="1:6" ht="76.5" x14ac:dyDescent="0.25">
      <c r="A88" s="317"/>
      <c r="B88" s="427" t="s">
        <v>1163</v>
      </c>
      <c r="C88" s="339" t="s">
        <v>69</v>
      </c>
      <c r="D88" s="422">
        <v>1</v>
      </c>
      <c r="E88" s="397"/>
      <c r="F88" s="313">
        <f>D88*E88</f>
        <v>0</v>
      </c>
    </row>
    <row r="89" spans="1:6" ht="38.25" x14ac:dyDescent="0.25">
      <c r="A89" s="316"/>
      <c r="B89" s="427" t="s">
        <v>1164</v>
      </c>
      <c r="C89" s="339" t="s">
        <v>69</v>
      </c>
      <c r="D89" s="422">
        <v>1</v>
      </c>
      <c r="E89" s="397"/>
      <c r="F89" s="313">
        <f>D89*E89</f>
        <v>0</v>
      </c>
    </row>
    <row r="90" spans="1:6" x14ac:dyDescent="0.25">
      <c r="A90" s="424"/>
      <c r="B90" s="331"/>
      <c r="C90" s="337"/>
      <c r="D90" s="346"/>
      <c r="E90" s="397"/>
      <c r="F90" s="313"/>
    </row>
    <row r="91" spans="1:6" ht="38.25" x14ac:dyDescent="0.25">
      <c r="A91" s="325" t="s">
        <v>826</v>
      </c>
      <c r="B91" s="306" t="s">
        <v>1184</v>
      </c>
      <c r="C91" s="338"/>
      <c r="D91" s="347"/>
      <c r="E91" s="398"/>
      <c r="F91" s="307"/>
    </row>
    <row r="92" spans="1:6" x14ac:dyDescent="0.25">
      <c r="A92" s="316"/>
      <c r="B92" s="306" t="s">
        <v>1166</v>
      </c>
      <c r="C92" s="339" t="s">
        <v>779</v>
      </c>
      <c r="D92" s="346"/>
      <c r="E92" s="397"/>
      <c r="F92" s="313">
        <f>ROUND(SUM(F71:F90)/10,0)</f>
        <v>0</v>
      </c>
    </row>
    <row r="93" spans="1:6" x14ac:dyDescent="0.25">
      <c r="A93" s="316"/>
      <c r="B93" s="306"/>
      <c r="C93" s="338"/>
      <c r="D93" s="481"/>
      <c r="E93" s="398"/>
      <c r="F93" s="307"/>
    </row>
    <row r="94" spans="1:6" x14ac:dyDescent="0.25">
      <c r="A94" s="333"/>
      <c r="B94" s="319" t="s">
        <v>841</v>
      </c>
      <c r="C94" s="340"/>
      <c r="D94" s="392"/>
      <c r="E94" s="400"/>
      <c r="F94" s="320">
        <f>+ROUND(SUM(F71:F92),0)</f>
        <v>0</v>
      </c>
    </row>
    <row r="95" spans="1:6" x14ac:dyDescent="0.25">
      <c r="A95" s="316"/>
      <c r="B95" s="306"/>
      <c r="C95" s="338"/>
      <c r="D95" s="481"/>
      <c r="E95" s="398"/>
      <c r="F95" s="307"/>
    </row>
    <row r="96" spans="1:6" x14ac:dyDescent="0.25">
      <c r="A96" s="308" t="s">
        <v>1036</v>
      </c>
      <c r="B96" s="312" t="s">
        <v>1083</v>
      </c>
      <c r="C96" s="342"/>
      <c r="D96" s="349"/>
      <c r="E96" s="428"/>
      <c r="F96" s="324"/>
    </row>
    <row r="97" spans="1:6" x14ac:dyDescent="0.25">
      <c r="A97" s="310"/>
      <c r="B97" s="306"/>
      <c r="C97" s="338"/>
      <c r="D97" s="347"/>
      <c r="E97" s="398"/>
      <c r="F97" s="307"/>
    </row>
    <row r="98" spans="1:6" ht="15.75" x14ac:dyDescent="0.25">
      <c r="A98" s="317" t="s">
        <v>1038</v>
      </c>
      <c r="B98" s="306" t="s">
        <v>1084</v>
      </c>
      <c r="C98" s="337" t="s">
        <v>801</v>
      </c>
      <c r="D98" s="313">
        <v>322</v>
      </c>
      <c r="E98" s="397"/>
      <c r="F98" s="313">
        <f>D98*E98</f>
        <v>0</v>
      </c>
    </row>
    <row r="99" spans="1:6" x14ac:dyDescent="0.25">
      <c r="A99" s="316"/>
      <c r="B99" s="315"/>
      <c r="C99" s="339"/>
      <c r="D99" s="347"/>
      <c r="E99" s="398"/>
      <c r="F99" s="307"/>
    </row>
    <row r="100" spans="1:6" ht="25.5" x14ac:dyDescent="0.25">
      <c r="A100" s="317" t="s">
        <v>1040</v>
      </c>
      <c r="B100" s="306" t="s">
        <v>1167</v>
      </c>
      <c r="C100" s="337" t="s">
        <v>786</v>
      </c>
      <c r="D100" s="313">
        <v>92</v>
      </c>
      <c r="E100" s="397"/>
      <c r="F100" s="313">
        <f>D100*E100</f>
        <v>0</v>
      </c>
    </row>
    <row r="101" spans="1:6" x14ac:dyDescent="0.25">
      <c r="A101" s="316"/>
      <c r="B101" s="315"/>
      <c r="C101" s="339"/>
      <c r="D101" s="307"/>
      <c r="E101" s="398"/>
      <c r="F101" s="307"/>
    </row>
    <row r="102" spans="1:6" ht="25.5" x14ac:dyDescent="0.25">
      <c r="A102" s="317" t="s">
        <v>1086</v>
      </c>
      <c r="B102" s="306" t="s">
        <v>1087</v>
      </c>
      <c r="C102" s="337" t="s">
        <v>786</v>
      </c>
      <c r="D102" s="313">
        <v>92</v>
      </c>
      <c r="E102" s="397"/>
      <c r="F102" s="313">
        <f>D102*E102</f>
        <v>0</v>
      </c>
    </row>
    <row r="103" spans="1:6" x14ac:dyDescent="0.25">
      <c r="A103" s="424"/>
      <c r="B103" s="327"/>
      <c r="C103" s="343"/>
      <c r="D103" s="307"/>
      <c r="E103" s="399"/>
      <c r="F103" s="323"/>
    </row>
    <row r="104" spans="1:6" ht="25.5" x14ac:dyDescent="0.25">
      <c r="A104" s="317" t="s">
        <v>1088</v>
      </c>
      <c r="B104" s="306" t="s">
        <v>1089</v>
      </c>
      <c r="C104" s="338"/>
      <c r="D104" s="307"/>
      <c r="E104" s="398"/>
      <c r="F104" s="307"/>
    </row>
    <row r="105" spans="1:6" x14ac:dyDescent="0.25">
      <c r="A105" s="317"/>
      <c r="B105" s="306"/>
      <c r="C105" s="338"/>
      <c r="D105" s="307"/>
      <c r="E105" s="398"/>
      <c r="F105" s="307"/>
    </row>
    <row r="106" spans="1:6" ht="15.75" x14ac:dyDescent="0.25">
      <c r="A106" s="317"/>
      <c r="B106" s="331" t="s">
        <v>1090</v>
      </c>
      <c r="C106" s="337" t="s">
        <v>786</v>
      </c>
      <c r="D106" s="313">
        <v>92</v>
      </c>
      <c r="E106" s="397"/>
      <c r="F106" s="313">
        <f>D106*E106</f>
        <v>0</v>
      </c>
    </row>
    <row r="107" spans="1:6" ht="15.75" x14ac:dyDescent="0.25">
      <c r="A107" s="317"/>
      <c r="B107" s="331" t="s">
        <v>1168</v>
      </c>
      <c r="C107" s="337" t="s">
        <v>786</v>
      </c>
      <c r="D107" s="422">
        <v>7.5</v>
      </c>
      <c r="E107" s="397"/>
      <c r="F107" s="313">
        <f>D107*E107</f>
        <v>0</v>
      </c>
    </row>
    <row r="108" spans="1:6" x14ac:dyDescent="0.25">
      <c r="A108" s="316"/>
      <c r="B108" s="315"/>
      <c r="C108" s="339"/>
      <c r="D108" s="347"/>
      <c r="E108" s="398"/>
      <c r="F108" s="307"/>
    </row>
    <row r="109" spans="1:6" ht="25.5" x14ac:dyDescent="0.25">
      <c r="A109" s="317" t="s">
        <v>1091</v>
      </c>
      <c r="B109" s="306" t="s">
        <v>1169</v>
      </c>
      <c r="C109" s="338"/>
      <c r="D109" s="347"/>
      <c r="E109" s="398"/>
      <c r="F109" s="307"/>
    </row>
    <row r="110" spans="1:6" x14ac:dyDescent="0.25">
      <c r="A110" s="317"/>
      <c r="B110" s="314"/>
      <c r="C110" s="337"/>
      <c r="D110" s="347"/>
      <c r="E110" s="398"/>
      <c r="F110" s="307"/>
    </row>
    <row r="111" spans="1:6" x14ac:dyDescent="0.25">
      <c r="A111" s="317"/>
      <c r="B111" s="429" t="s">
        <v>1170</v>
      </c>
      <c r="C111" s="536"/>
      <c r="D111" s="347"/>
      <c r="E111" s="398"/>
      <c r="F111" s="307"/>
    </row>
    <row r="112" spans="1:6" x14ac:dyDescent="0.25">
      <c r="A112" s="317"/>
      <c r="B112" s="331" t="s">
        <v>1206</v>
      </c>
      <c r="C112" s="339" t="s">
        <v>69</v>
      </c>
      <c r="D112" s="313">
        <v>4</v>
      </c>
      <c r="E112" s="397"/>
      <c r="F112" s="313">
        <f>D112*E112</f>
        <v>0</v>
      </c>
    </row>
    <row r="113" spans="1:6" x14ac:dyDescent="0.25">
      <c r="A113" s="317"/>
      <c r="B113" s="331" t="s">
        <v>1172</v>
      </c>
      <c r="C113" s="536"/>
      <c r="D113" s="347"/>
      <c r="E113" s="398"/>
      <c r="F113" s="307"/>
    </row>
    <row r="114" spans="1:6" x14ac:dyDescent="0.25">
      <c r="A114" s="317"/>
      <c r="B114" s="331" t="s">
        <v>1173</v>
      </c>
      <c r="C114" s="339" t="s">
        <v>69</v>
      </c>
      <c r="D114" s="313">
        <v>1</v>
      </c>
      <c r="E114" s="397"/>
      <c r="F114" s="313">
        <f>D114*E114</f>
        <v>0</v>
      </c>
    </row>
    <row r="115" spans="1:6" x14ac:dyDescent="0.25">
      <c r="A115" s="317"/>
      <c r="B115" s="314"/>
      <c r="C115" s="337"/>
      <c r="D115" s="346"/>
      <c r="E115" s="397"/>
      <c r="F115" s="313"/>
    </row>
    <row r="116" spans="1:6" x14ac:dyDescent="0.25">
      <c r="A116" s="325" t="s">
        <v>1174</v>
      </c>
      <c r="B116" s="306" t="s">
        <v>1092</v>
      </c>
      <c r="C116" s="338"/>
      <c r="D116" s="347"/>
      <c r="E116" s="398"/>
      <c r="F116" s="307"/>
    </row>
    <row r="117" spans="1:6" x14ac:dyDescent="0.25">
      <c r="A117" s="316"/>
      <c r="B117" s="306" t="s">
        <v>1175</v>
      </c>
      <c r="C117" s="315" t="s">
        <v>779</v>
      </c>
      <c r="D117" s="347"/>
      <c r="E117" s="398"/>
      <c r="F117" s="313">
        <f>ROUND(SUM(F98:F115)/10,0)</f>
        <v>0</v>
      </c>
    </row>
    <row r="118" spans="1:6" x14ac:dyDescent="0.25">
      <c r="A118" s="316"/>
      <c r="B118" s="315"/>
      <c r="C118" s="339"/>
      <c r="D118" s="347"/>
      <c r="E118" s="398"/>
      <c r="F118" s="307"/>
    </row>
    <row r="119" spans="1:6" x14ac:dyDescent="0.25">
      <c r="A119" s="333"/>
      <c r="B119" s="319" t="s">
        <v>1094</v>
      </c>
      <c r="C119" s="340"/>
      <c r="D119" s="392"/>
      <c r="E119" s="400"/>
      <c r="F119" s="320">
        <f>+ROUND(SUM(F98:F118),0)</f>
        <v>0</v>
      </c>
    </row>
    <row r="120" spans="1:6" x14ac:dyDescent="0.25">
      <c r="A120" s="302"/>
      <c r="B120" s="302"/>
      <c r="C120" s="345"/>
      <c r="D120" s="350"/>
      <c r="E120" s="401"/>
      <c r="F120" s="303"/>
    </row>
    <row r="121" spans="1:6" x14ac:dyDescent="0.25">
      <c r="A121" s="302"/>
      <c r="B121" s="302"/>
      <c r="C121" s="345"/>
      <c r="D121" s="351"/>
      <c r="E121" s="430"/>
      <c r="F121" s="431"/>
    </row>
    <row r="122" spans="1:6" ht="15.75" thickBot="1" x14ac:dyDescent="0.3">
      <c r="A122" s="551"/>
      <c r="B122" s="551"/>
      <c r="C122" s="552"/>
      <c r="D122" s="553"/>
      <c r="E122" s="554"/>
      <c r="F122" s="555"/>
    </row>
    <row r="123" spans="1:6" ht="15.75" thickTop="1" x14ac:dyDescent="0.25">
      <c r="A123" s="302"/>
      <c r="B123" s="556" t="s">
        <v>1261</v>
      </c>
      <c r="C123" s="557"/>
      <c r="D123" s="558"/>
      <c r="E123" s="559"/>
      <c r="F123" s="560">
        <f>SUM(F119,F94,F66,F22)</f>
        <v>0</v>
      </c>
    </row>
    <row r="124" spans="1:6" x14ac:dyDescent="0.25">
      <c r="A124" s="302"/>
      <c r="B124" s="302"/>
      <c r="C124" s="345"/>
      <c r="D124" s="351"/>
      <c r="E124" s="430"/>
      <c r="F124" s="304"/>
    </row>
    <row r="125" spans="1:6" x14ac:dyDescent="0.25">
      <c r="A125" s="302"/>
      <c r="B125" s="302"/>
      <c r="C125" s="345"/>
      <c r="D125" s="351"/>
      <c r="E125" s="430"/>
      <c r="F125" s="304"/>
    </row>
    <row r="126" spans="1:6" x14ac:dyDescent="0.25">
      <c r="A126" s="302"/>
      <c r="B126" s="302"/>
      <c r="C126" s="345"/>
      <c r="D126" s="351"/>
      <c r="E126" s="430"/>
      <c r="F126" s="304"/>
    </row>
    <row r="127" spans="1:6" x14ac:dyDescent="0.25">
      <c r="A127" s="302"/>
      <c r="B127" s="302"/>
      <c r="C127" s="345"/>
      <c r="D127" s="351"/>
      <c r="E127" s="430"/>
      <c r="F127" s="304"/>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45"/>
      <c r="D282" s="351"/>
      <c r="E282" s="430"/>
      <c r="F282" s="304"/>
    </row>
    <row r="283" spans="1:6" x14ac:dyDescent="0.25">
      <c r="A283" s="302"/>
      <c r="B283" s="302"/>
      <c r="C283" s="345"/>
      <c r="D283" s="351"/>
      <c r="E283" s="430"/>
      <c r="F283" s="304"/>
    </row>
    <row r="284" spans="1:6" x14ac:dyDescent="0.25">
      <c r="A284" s="302"/>
      <c r="B284" s="302"/>
      <c r="C284" s="345"/>
      <c r="D284" s="351"/>
      <c r="E284" s="430"/>
      <c r="F284" s="304"/>
    </row>
    <row r="285" spans="1:6" x14ac:dyDescent="0.25">
      <c r="A285" s="302"/>
      <c r="B285" s="302"/>
      <c r="C285" s="345"/>
      <c r="D285" s="351"/>
      <c r="E285" s="430"/>
      <c r="F285" s="304"/>
    </row>
    <row r="286" spans="1:6" x14ac:dyDescent="0.25">
      <c r="A286" s="302"/>
      <c r="B286" s="302"/>
      <c r="C286" s="345"/>
      <c r="D286" s="351"/>
      <c r="E286" s="430"/>
      <c r="F286" s="304"/>
    </row>
    <row r="287" spans="1:6" x14ac:dyDescent="0.25">
      <c r="A287" s="302"/>
      <c r="B287" s="302"/>
      <c r="C287" s="345"/>
      <c r="D287" s="351"/>
      <c r="E287" s="430"/>
      <c r="F287" s="304"/>
    </row>
    <row r="288" spans="1:6" x14ac:dyDescent="0.25">
      <c r="A288" s="302"/>
      <c r="B288" s="302"/>
      <c r="C288" s="345"/>
      <c r="D288" s="351"/>
      <c r="E288" s="430"/>
      <c r="F288" s="304"/>
    </row>
    <row r="289" spans="1:6" x14ac:dyDescent="0.25">
      <c r="A289" s="302"/>
      <c r="B289" s="302"/>
      <c r="C289" s="345"/>
      <c r="D289" s="351"/>
      <c r="E289" s="430"/>
      <c r="F289" s="304"/>
    </row>
    <row r="290" spans="1:6" x14ac:dyDescent="0.25">
      <c r="A290" s="302"/>
      <c r="B290" s="302"/>
      <c r="C290" s="345"/>
      <c r="D290" s="351"/>
      <c r="E290" s="430"/>
      <c r="F290" s="304"/>
    </row>
    <row r="291" spans="1:6" x14ac:dyDescent="0.25">
      <c r="A291" s="302"/>
      <c r="B291" s="302"/>
      <c r="C291" s="345"/>
      <c r="D291" s="351"/>
      <c r="E291" s="430"/>
      <c r="F291" s="304"/>
    </row>
    <row r="292" spans="1:6" x14ac:dyDescent="0.25">
      <c r="A292" s="302"/>
      <c r="B292" s="302"/>
      <c r="C292" s="345"/>
      <c r="D292" s="351"/>
      <c r="E292" s="430"/>
      <c r="F292" s="304"/>
    </row>
    <row r="293" spans="1:6" x14ac:dyDescent="0.25">
      <c r="A293" s="302"/>
      <c r="B293" s="302"/>
      <c r="C293" s="345"/>
      <c r="D293" s="351"/>
      <c r="E293" s="430"/>
      <c r="F293" s="304"/>
    </row>
    <row r="294" spans="1:6" x14ac:dyDescent="0.25">
      <c r="A294" s="302"/>
      <c r="B294" s="302"/>
      <c r="C294" s="345"/>
      <c r="D294" s="351"/>
      <c r="E294" s="430"/>
      <c r="F294" s="304"/>
    </row>
    <row r="295" spans="1:6" x14ac:dyDescent="0.25">
      <c r="A295" s="302"/>
      <c r="B295" s="302"/>
      <c r="C295" s="345"/>
      <c r="D295" s="351"/>
      <c r="E295" s="430"/>
      <c r="F295" s="304"/>
    </row>
    <row r="296" spans="1:6" x14ac:dyDescent="0.25">
      <c r="A296" s="302"/>
      <c r="B296" s="302"/>
      <c r="C296" s="345"/>
      <c r="D296" s="351"/>
      <c r="E296" s="430"/>
      <c r="F296" s="304"/>
    </row>
    <row r="297" spans="1:6" x14ac:dyDescent="0.25">
      <c r="A297" s="302"/>
      <c r="B297" s="302"/>
      <c r="C297" s="345"/>
      <c r="D297" s="351"/>
      <c r="E297" s="430"/>
      <c r="F297" s="304"/>
    </row>
    <row r="298" spans="1:6" x14ac:dyDescent="0.25">
      <c r="A298" s="302"/>
      <c r="B298" s="302"/>
      <c r="C298" s="345"/>
      <c r="D298" s="351"/>
      <c r="E298" s="430"/>
      <c r="F298" s="304"/>
    </row>
    <row r="299" spans="1:6" x14ac:dyDescent="0.25">
      <c r="A299" s="302"/>
      <c r="B299" s="302"/>
      <c r="C299" s="345"/>
      <c r="D299" s="351"/>
      <c r="E299" s="430"/>
      <c r="F299" s="304"/>
    </row>
    <row r="300" spans="1:6" x14ac:dyDescent="0.25">
      <c r="A300" s="302"/>
      <c r="B300" s="302"/>
      <c r="C300" s="345"/>
      <c r="D300" s="351"/>
      <c r="E300" s="430"/>
      <c r="F300" s="304"/>
    </row>
    <row r="301" spans="1:6" x14ac:dyDescent="0.25">
      <c r="A301" s="302"/>
      <c r="B301" s="302"/>
      <c r="C301" s="345"/>
      <c r="D301" s="351"/>
      <c r="E301" s="430"/>
      <c r="F301" s="304"/>
    </row>
    <row r="302" spans="1:6" x14ac:dyDescent="0.25">
      <c r="A302" s="302"/>
      <c r="B302" s="302"/>
      <c r="C302" s="302"/>
      <c r="D302" s="351"/>
      <c r="E302" s="430"/>
      <c r="F302" s="304"/>
    </row>
    <row r="303" spans="1:6" x14ac:dyDescent="0.25">
      <c r="A303" s="302"/>
      <c r="B303" s="302"/>
      <c r="C303" s="302"/>
      <c r="D303" s="351"/>
      <c r="E303" s="430"/>
      <c r="F303" s="304"/>
    </row>
    <row r="304" spans="1:6" x14ac:dyDescent="0.25">
      <c r="A304" s="302"/>
      <c r="B304" s="302"/>
      <c r="C304" s="302"/>
      <c r="D304" s="351"/>
      <c r="E304" s="430"/>
      <c r="F304" s="304"/>
    </row>
    <row r="305" spans="1:6" x14ac:dyDescent="0.25">
      <c r="A305" s="302"/>
      <c r="B305" s="302"/>
      <c r="C305" s="302"/>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2"/>
      <c r="B331" s="302"/>
      <c r="C331" s="302"/>
      <c r="D331" s="351"/>
      <c r="E331" s="430"/>
      <c r="F331" s="304"/>
    </row>
    <row r="332" spans="1:6" x14ac:dyDescent="0.25">
      <c r="A332" s="302"/>
      <c r="B332" s="302"/>
      <c r="C332" s="302"/>
      <c r="D332" s="351"/>
      <c r="E332" s="430"/>
      <c r="F332" s="304"/>
    </row>
    <row r="333" spans="1:6" x14ac:dyDescent="0.25">
      <c r="A333" s="302"/>
      <c r="B333" s="302"/>
      <c r="C333" s="302"/>
      <c r="D333" s="351"/>
      <c r="E333" s="430"/>
      <c r="F333" s="304"/>
    </row>
    <row r="334" spans="1:6" x14ac:dyDescent="0.25">
      <c r="A334" s="302"/>
      <c r="B334" s="302"/>
      <c r="C334" s="302"/>
      <c r="D334" s="351"/>
      <c r="E334" s="430"/>
      <c r="F334" s="304"/>
    </row>
    <row r="335" spans="1:6" x14ac:dyDescent="0.25">
      <c r="A335" s="302"/>
      <c r="B335" s="302"/>
      <c r="C335" s="302"/>
      <c r="D335" s="351"/>
      <c r="E335" s="430"/>
      <c r="F335" s="304"/>
    </row>
    <row r="336" spans="1:6" x14ac:dyDescent="0.25">
      <c r="A336" s="302"/>
      <c r="B336" s="302"/>
      <c r="C336" s="302"/>
      <c r="D336" s="351"/>
      <c r="E336" s="430"/>
      <c r="F336" s="304"/>
    </row>
    <row r="337" spans="1:6" x14ac:dyDescent="0.25">
      <c r="A337" s="302"/>
      <c r="B337" s="302"/>
      <c r="C337" s="302"/>
      <c r="D337" s="351"/>
      <c r="E337" s="430"/>
      <c r="F337" s="304"/>
    </row>
    <row r="338" spans="1:6" x14ac:dyDescent="0.25">
      <c r="A338" s="302"/>
      <c r="B338" s="302"/>
      <c r="C338" s="302"/>
      <c r="D338" s="351"/>
      <c r="E338" s="430"/>
      <c r="F338" s="304"/>
    </row>
    <row r="339" spans="1:6" x14ac:dyDescent="0.25">
      <c r="A339" s="302"/>
      <c r="B339" s="302"/>
      <c r="C339" s="302"/>
      <c r="D339" s="351"/>
      <c r="E339" s="430"/>
      <c r="F339" s="304"/>
    </row>
    <row r="340" spans="1:6" x14ac:dyDescent="0.25">
      <c r="A340" s="302"/>
      <c r="B340" s="302"/>
      <c r="C340" s="302"/>
      <c r="D340" s="351"/>
      <c r="E340" s="430"/>
      <c r="F340" s="304"/>
    </row>
    <row r="341" spans="1:6" x14ac:dyDescent="0.25">
      <c r="A341" s="302"/>
      <c r="B341" s="302"/>
      <c r="C341" s="302"/>
      <c r="D341" s="351"/>
      <c r="E341" s="430"/>
      <c r="F341" s="304"/>
    </row>
    <row r="342" spans="1:6" x14ac:dyDescent="0.25">
      <c r="A342" s="302"/>
      <c r="B342" s="302"/>
      <c r="C342" s="302"/>
      <c r="D342" s="351"/>
      <c r="E342" s="430"/>
      <c r="F342" s="304"/>
    </row>
    <row r="343" spans="1:6" x14ac:dyDescent="0.25">
      <c r="A343" s="302"/>
      <c r="B343" s="302"/>
      <c r="C343" s="302"/>
      <c r="D343" s="351"/>
      <c r="E343" s="430"/>
      <c r="F343" s="304"/>
    </row>
    <row r="344" spans="1:6" x14ac:dyDescent="0.25">
      <c r="A344" s="302"/>
      <c r="B344" s="302"/>
      <c r="C344" s="302"/>
      <c r="D344" s="351"/>
      <c r="E344" s="430"/>
      <c r="F344" s="304"/>
    </row>
    <row r="345" spans="1:6" x14ac:dyDescent="0.25">
      <c r="A345" s="302"/>
      <c r="B345" s="302"/>
      <c r="C345" s="302"/>
      <c r="D345" s="351"/>
      <c r="E345" s="430"/>
      <c r="F345" s="304"/>
    </row>
    <row r="346" spans="1:6" x14ac:dyDescent="0.25">
      <c r="A346" s="302"/>
      <c r="B346" s="302"/>
      <c r="C346" s="302"/>
      <c r="D346" s="351"/>
      <c r="E346" s="430"/>
      <c r="F346" s="304"/>
    </row>
    <row r="347" spans="1:6" x14ac:dyDescent="0.25">
      <c r="A347" s="302"/>
      <c r="B347" s="302"/>
      <c r="C347" s="302"/>
      <c r="D347" s="351"/>
      <c r="E347" s="430"/>
      <c r="F347" s="304"/>
    </row>
    <row r="348" spans="1:6" x14ac:dyDescent="0.25">
      <c r="A348" s="302"/>
      <c r="B348" s="302"/>
      <c r="C348" s="302"/>
      <c r="D348" s="351"/>
      <c r="E348" s="430"/>
      <c r="F348" s="304"/>
    </row>
    <row r="349" spans="1:6" x14ac:dyDescent="0.25">
      <c r="A349" s="302"/>
      <c r="B349" s="302"/>
      <c r="C349" s="302"/>
      <c r="D349" s="351"/>
      <c r="E349" s="430"/>
      <c r="F349" s="304"/>
    </row>
    <row r="350" spans="1:6" x14ac:dyDescent="0.25">
      <c r="A350" s="302"/>
      <c r="B350" s="302"/>
      <c r="C350" s="302"/>
      <c r="D350" s="351"/>
      <c r="E350" s="430"/>
      <c r="F350" s="304"/>
    </row>
    <row r="351" spans="1:6" x14ac:dyDescent="0.25">
      <c r="A351" s="300"/>
      <c r="B351" s="300"/>
      <c r="C351" s="300"/>
      <c r="E351" s="467"/>
      <c r="F351" s="301"/>
    </row>
    <row r="352" spans="1:6" x14ac:dyDescent="0.25">
      <c r="A352" s="300"/>
      <c r="B352" s="300"/>
      <c r="C352" s="300"/>
      <c r="E352" s="467"/>
      <c r="F352" s="301"/>
    </row>
    <row r="353" spans="1:6" x14ac:dyDescent="0.25">
      <c r="A353" s="300"/>
      <c r="B353" s="300"/>
      <c r="C353" s="300"/>
      <c r="E353" s="467"/>
      <c r="F353" s="301"/>
    </row>
    <row r="354" spans="1:6" x14ac:dyDescent="0.25">
      <c r="A354" s="300"/>
      <c r="B354" s="300"/>
      <c r="C354" s="300"/>
      <c r="E354" s="467"/>
      <c r="F354" s="301"/>
    </row>
    <row r="355" spans="1:6" x14ac:dyDescent="0.25">
      <c r="A355" s="300"/>
      <c r="B355" s="300"/>
      <c r="C355" s="300"/>
      <c r="E355" s="467"/>
      <c r="F355" s="301"/>
    </row>
    <row r="356" spans="1:6" x14ac:dyDescent="0.25">
      <c r="A356" s="300"/>
      <c r="B356" s="300"/>
      <c r="C356" s="300"/>
      <c r="E356" s="467"/>
      <c r="F356" s="301"/>
    </row>
    <row r="357" spans="1:6" x14ac:dyDescent="0.25">
      <c r="A357" s="300"/>
      <c r="B357" s="300"/>
      <c r="C357" s="300"/>
      <c r="E357" s="467"/>
      <c r="F357" s="301"/>
    </row>
    <row r="358" spans="1:6" x14ac:dyDescent="0.25">
      <c r="A358" s="300"/>
      <c r="B358" s="300"/>
      <c r="C358" s="300"/>
      <c r="E358" s="467"/>
      <c r="F358" s="301"/>
    </row>
    <row r="359" spans="1:6" x14ac:dyDescent="0.25">
      <c r="A359" s="300"/>
      <c r="B359" s="300"/>
      <c r="C359" s="300"/>
      <c r="E359" s="467"/>
      <c r="F359" s="301"/>
    </row>
    <row r="360" spans="1:6" x14ac:dyDescent="0.25">
      <c r="A360" s="300"/>
      <c r="B360" s="300"/>
      <c r="C360" s="300"/>
      <c r="E360" s="467"/>
      <c r="F360" s="30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H340"/>
  <sheetViews>
    <sheetView topLeftCell="A76" workbookViewId="0">
      <selection activeCell="F46" sqref="F46"/>
    </sheetView>
  </sheetViews>
  <sheetFormatPr defaultRowHeight="15" x14ac:dyDescent="0.25"/>
  <cols>
    <col min="1" max="1" width="5.7109375" style="299" customWidth="1"/>
    <col min="2" max="2" width="38.42578125" style="299" customWidth="1"/>
    <col min="3" max="3" width="5.140625" style="299" customWidth="1"/>
    <col min="4" max="4" width="8.140625" style="354" customWidth="1"/>
    <col min="5" max="5" width="11.28515625" style="468" customWidth="1"/>
    <col min="6" max="6" width="12.5703125" style="297" customWidth="1"/>
  </cols>
  <sheetData>
    <row r="2" spans="1:6" x14ac:dyDescent="0.25">
      <c r="A2" s="478" t="s">
        <v>1107</v>
      </c>
      <c r="B2" s="531" t="s">
        <v>1108</v>
      </c>
      <c r="C2" s="480"/>
      <c r="D2" s="389"/>
      <c r="E2" s="459"/>
      <c r="F2" s="305"/>
    </row>
    <row r="3" spans="1:6" x14ac:dyDescent="0.25">
      <c r="A3" s="306"/>
      <c r="B3" s="306"/>
      <c r="C3" s="306"/>
      <c r="D3" s="347"/>
      <c r="E3" s="398"/>
      <c r="F3" s="307"/>
    </row>
    <row r="4" spans="1:6" ht="25.5" x14ac:dyDescent="0.25">
      <c r="A4" s="308" t="s">
        <v>1058</v>
      </c>
      <c r="B4" s="460" t="s">
        <v>1059</v>
      </c>
      <c r="C4" s="460" t="s">
        <v>51</v>
      </c>
      <c r="D4" s="461" t="s">
        <v>52</v>
      </c>
      <c r="E4" s="358" t="s">
        <v>778</v>
      </c>
      <c r="F4" s="309" t="s">
        <v>779</v>
      </c>
    </row>
    <row r="5" spans="1:6" x14ac:dyDescent="0.25">
      <c r="A5" s="310"/>
      <c r="B5" s="336"/>
      <c r="C5" s="336"/>
      <c r="D5" s="390"/>
      <c r="E5" s="462"/>
      <c r="F5" s="311"/>
    </row>
    <row r="6" spans="1:6" x14ac:dyDescent="0.25">
      <c r="A6" s="308" t="s">
        <v>780</v>
      </c>
      <c r="B6" s="312" t="s">
        <v>642</v>
      </c>
      <c r="C6" s="312"/>
      <c r="D6" s="391"/>
      <c r="E6" s="463"/>
      <c r="F6" s="309"/>
    </row>
    <row r="7" spans="1:6" x14ac:dyDescent="0.25">
      <c r="A7" s="310"/>
      <c r="B7" s="306"/>
      <c r="C7" s="306"/>
      <c r="D7" s="464"/>
      <c r="E7" s="398"/>
      <c r="F7" s="313"/>
    </row>
    <row r="8" spans="1:6" ht="25.5" x14ac:dyDescent="0.25">
      <c r="A8" s="310" t="s">
        <v>781</v>
      </c>
      <c r="B8" s="306" t="s">
        <v>1060</v>
      </c>
      <c r="C8" s="337"/>
      <c r="D8" s="353"/>
      <c r="E8" s="397"/>
      <c r="F8" s="313"/>
    </row>
    <row r="9" spans="1:6" x14ac:dyDescent="0.25">
      <c r="A9" s="316"/>
      <c r="B9" s="306" t="s">
        <v>1121</v>
      </c>
      <c r="C9" s="339" t="s">
        <v>779</v>
      </c>
      <c r="D9" s="422">
        <v>1</v>
      </c>
      <c r="E9" s="397"/>
      <c r="F9" s="313">
        <f>ROUND(SUM(F10:F16)/20,0)</f>
        <v>0</v>
      </c>
    </row>
    <row r="10" spans="1:6" x14ac:dyDescent="0.25">
      <c r="A10" s="310"/>
      <c r="B10" s="306"/>
      <c r="C10" s="338"/>
      <c r="D10" s="347"/>
      <c r="E10" s="398"/>
      <c r="F10" s="307"/>
    </row>
    <row r="11" spans="1:6" ht="25.5" x14ac:dyDescent="0.25">
      <c r="A11" s="310" t="s">
        <v>781</v>
      </c>
      <c r="B11" s="306" t="s">
        <v>1122</v>
      </c>
      <c r="C11" s="337" t="s">
        <v>786</v>
      </c>
      <c r="D11" s="313">
        <v>109</v>
      </c>
      <c r="E11" s="397"/>
      <c r="F11" s="313">
        <f>D11*E11</f>
        <v>0</v>
      </c>
    </row>
    <row r="12" spans="1:6" x14ac:dyDescent="0.25">
      <c r="A12" s="310"/>
      <c r="B12" s="306"/>
      <c r="C12" s="338"/>
      <c r="D12" s="307"/>
      <c r="E12" s="398"/>
      <c r="F12" s="307"/>
    </row>
    <row r="13" spans="1:6" x14ac:dyDescent="0.25">
      <c r="A13" s="310" t="s">
        <v>784</v>
      </c>
      <c r="B13" s="306" t="s">
        <v>1062</v>
      </c>
      <c r="C13" s="339" t="s">
        <v>69</v>
      </c>
      <c r="D13" s="313">
        <v>3</v>
      </c>
      <c r="E13" s="397"/>
      <c r="F13" s="313">
        <f>D13*E13</f>
        <v>0</v>
      </c>
    </row>
    <row r="14" spans="1:6" x14ac:dyDescent="0.25">
      <c r="A14" s="423"/>
      <c r="B14" s="315"/>
      <c r="C14" s="339"/>
      <c r="D14" s="307"/>
      <c r="E14" s="398"/>
      <c r="F14" s="307"/>
    </row>
    <row r="15" spans="1:6" ht="38.25" x14ac:dyDescent="0.25">
      <c r="A15" s="316" t="s">
        <v>846</v>
      </c>
      <c r="B15" s="306" t="s">
        <v>1063</v>
      </c>
      <c r="C15" s="339" t="s">
        <v>69</v>
      </c>
      <c r="D15" s="313">
        <v>3</v>
      </c>
      <c r="E15" s="397"/>
      <c r="F15" s="313">
        <f>D15*E15</f>
        <v>0</v>
      </c>
    </row>
    <row r="16" spans="1:6" x14ac:dyDescent="0.25">
      <c r="A16" s="316"/>
      <c r="B16" s="315"/>
      <c r="C16" s="339"/>
      <c r="D16" s="346"/>
      <c r="E16" s="397"/>
      <c r="F16" s="313"/>
    </row>
    <row r="17" spans="1:6" ht="63.75" x14ac:dyDescent="0.25">
      <c r="A17" s="317" t="s">
        <v>848</v>
      </c>
      <c r="B17" s="355" t="s">
        <v>1201</v>
      </c>
      <c r="C17" s="338"/>
      <c r="D17" s="347"/>
      <c r="E17" s="398"/>
      <c r="F17" s="307"/>
    </row>
    <row r="18" spans="1:6" x14ac:dyDescent="0.25">
      <c r="A18" s="316"/>
      <c r="B18" s="306" t="s">
        <v>1125</v>
      </c>
      <c r="C18" s="339" t="s">
        <v>779</v>
      </c>
      <c r="D18" s="346"/>
      <c r="E18" s="397"/>
      <c r="F18" s="313">
        <f>ROUND(SUM(F9:F16)/5,0)</f>
        <v>0</v>
      </c>
    </row>
    <row r="19" spans="1:6" x14ac:dyDescent="0.25">
      <c r="A19" s="316"/>
      <c r="B19" s="315"/>
      <c r="C19" s="339"/>
      <c r="D19" s="347"/>
      <c r="E19" s="398"/>
      <c r="F19" s="307"/>
    </row>
    <row r="20" spans="1:6" x14ac:dyDescent="0.25">
      <c r="A20" s="318"/>
      <c r="B20" s="319" t="s">
        <v>666</v>
      </c>
      <c r="C20" s="340"/>
      <c r="D20" s="392"/>
      <c r="E20" s="400"/>
      <c r="F20" s="320">
        <f>+ROUND(SUM(F9:F18),0)</f>
        <v>0</v>
      </c>
    </row>
    <row r="21" spans="1:6" x14ac:dyDescent="0.25">
      <c r="A21" s="321"/>
      <c r="B21" s="322"/>
      <c r="C21" s="341"/>
      <c r="D21" s="347"/>
      <c r="E21" s="399"/>
      <c r="F21" s="323"/>
    </row>
    <row r="22" spans="1:6" x14ac:dyDescent="0.25">
      <c r="A22" s="308" t="s">
        <v>787</v>
      </c>
      <c r="B22" s="312" t="s">
        <v>1126</v>
      </c>
      <c r="C22" s="342"/>
      <c r="D22" s="349"/>
      <c r="E22" s="428"/>
      <c r="F22" s="324"/>
    </row>
    <row r="23" spans="1:6" x14ac:dyDescent="0.25">
      <c r="A23" s="310"/>
      <c r="B23" s="306"/>
      <c r="C23" s="338"/>
      <c r="D23" s="347"/>
      <c r="E23" s="398"/>
      <c r="F23" s="307"/>
    </row>
    <row r="24" spans="1:6" ht="25.5" x14ac:dyDescent="0.25">
      <c r="A24" s="317" t="s">
        <v>788</v>
      </c>
      <c r="B24" s="306" t="s">
        <v>1127</v>
      </c>
      <c r="C24" s="337" t="s">
        <v>793</v>
      </c>
      <c r="D24" s="313">
        <v>25.5</v>
      </c>
      <c r="E24" s="397"/>
      <c r="F24" s="313">
        <f>D24*E24</f>
        <v>0</v>
      </c>
    </row>
    <row r="25" spans="1:6" x14ac:dyDescent="0.25">
      <c r="A25" s="316"/>
      <c r="B25" s="315"/>
      <c r="C25" s="339"/>
      <c r="D25" s="346"/>
      <c r="E25" s="397"/>
      <c r="F25" s="313"/>
    </row>
    <row r="26" spans="1:6" ht="114.75" x14ac:dyDescent="0.25">
      <c r="A26" s="317" t="s">
        <v>791</v>
      </c>
      <c r="B26" s="306" t="s">
        <v>1129</v>
      </c>
      <c r="C26" s="337" t="s">
        <v>793</v>
      </c>
      <c r="D26" s="422">
        <v>189.5</v>
      </c>
      <c r="E26" s="397"/>
      <c r="F26" s="313">
        <f>D26*E26</f>
        <v>0</v>
      </c>
    </row>
    <row r="27" spans="1:6" x14ac:dyDescent="0.25">
      <c r="A27" s="316"/>
      <c r="B27" s="315"/>
      <c r="C27" s="339"/>
      <c r="D27" s="353"/>
      <c r="E27" s="397"/>
      <c r="F27" s="313"/>
    </row>
    <row r="28" spans="1:6" ht="140.25" x14ac:dyDescent="0.25">
      <c r="A28" s="317" t="s">
        <v>791</v>
      </c>
      <c r="B28" s="306" t="s">
        <v>1130</v>
      </c>
      <c r="C28" s="337" t="s">
        <v>793</v>
      </c>
      <c r="D28" s="422">
        <v>21</v>
      </c>
      <c r="E28" s="397"/>
      <c r="F28" s="313">
        <f>D28*E28</f>
        <v>0</v>
      </c>
    </row>
    <row r="29" spans="1:6" x14ac:dyDescent="0.25">
      <c r="A29" s="316"/>
      <c r="B29" s="315"/>
      <c r="C29" s="339"/>
      <c r="D29" s="346"/>
      <c r="E29" s="397"/>
      <c r="F29" s="313"/>
    </row>
    <row r="30" spans="1:6" ht="25.5" x14ac:dyDescent="0.25">
      <c r="A30" s="325" t="s">
        <v>794</v>
      </c>
      <c r="B30" s="326" t="s">
        <v>797</v>
      </c>
      <c r="C30" s="337" t="s">
        <v>798</v>
      </c>
      <c r="D30" s="313">
        <v>1</v>
      </c>
      <c r="E30" s="397"/>
      <c r="F30" s="313">
        <f>D30*E30</f>
        <v>0</v>
      </c>
    </row>
    <row r="31" spans="1:6" x14ac:dyDescent="0.25">
      <c r="A31" s="316"/>
      <c r="B31" s="327"/>
      <c r="C31" s="343"/>
      <c r="D31" s="346"/>
      <c r="E31" s="426"/>
      <c r="F31" s="328"/>
    </row>
    <row r="32" spans="1:6" ht="51" x14ac:dyDescent="0.25">
      <c r="A32" s="317" t="s">
        <v>796</v>
      </c>
      <c r="B32" s="306" t="s">
        <v>1065</v>
      </c>
      <c r="C32" s="337" t="s">
        <v>801</v>
      </c>
      <c r="D32" s="313">
        <v>393</v>
      </c>
      <c r="E32" s="397"/>
      <c r="F32" s="313">
        <f>D32*E32</f>
        <v>0</v>
      </c>
    </row>
    <row r="33" spans="1:8" x14ac:dyDescent="0.25">
      <c r="A33" s="316"/>
      <c r="B33" s="329"/>
      <c r="C33" s="344"/>
      <c r="D33" s="346"/>
      <c r="E33" s="426"/>
      <c r="F33" s="328"/>
    </row>
    <row r="34" spans="1:8" ht="38.25" x14ac:dyDescent="0.25">
      <c r="A34" s="325" t="s">
        <v>799</v>
      </c>
      <c r="B34" s="326" t="s">
        <v>1066</v>
      </c>
      <c r="C34" s="337" t="s">
        <v>801</v>
      </c>
      <c r="D34" s="313">
        <v>131</v>
      </c>
      <c r="E34" s="397"/>
      <c r="F34" s="313">
        <f>D34*E34</f>
        <v>0</v>
      </c>
    </row>
    <row r="35" spans="1:8" x14ac:dyDescent="0.25">
      <c r="A35" s="330"/>
      <c r="B35" s="329"/>
      <c r="C35" s="344"/>
      <c r="D35" s="346"/>
      <c r="E35" s="465"/>
      <c r="F35" s="328"/>
    </row>
    <row r="36" spans="1:8" ht="76.5" x14ac:dyDescent="0.25">
      <c r="A36" s="331" t="s">
        <v>802</v>
      </c>
      <c r="B36" s="306" t="s">
        <v>1067</v>
      </c>
      <c r="C36" s="337" t="s">
        <v>793</v>
      </c>
      <c r="D36" s="422">
        <v>62</v>
      </c>
      <c r="E36" s="397"/>
      <c r="F36" s="313">
        <f>D36*E36</f>
        <v>0</v>
      </c>
    </row>
    <row r="37" spans="1:8" x14ac:dyDescent="0.25">
      <c r="A37" s="330"/>
      <c r="B37" s="314"/>
      <c r="C37" s="337"/>
      <c r="D37" s="422"/>
      <c r="E37" s="397"/>
      <c r="F37" s="313"/>
    </row>
    <row r="38" spans="1:8" ht="76.5" x14ac:dyDescent="0.25">
      <c r="A38" s="325" t="s">
        <v>804</v>
      </c>
      <c r="B38" s="306" t="s">
        <v>1068</v>
      </c>
      <c r="C38" s="337" t="s">
        <v>793</v>
      </c>
      <c r="D38" s="422">
        <v>120</v>
      </c>
      <c r="E38" s="397"/>
      <c r="F38" s="313">
        <f>D38*E38</f>
        <v>0</v>
      </c>
    </row>
    <row r="39" spans="1:8" x14ac:dyDescent="0.25">
      <c r="A39" s="316"/>
      <c r="B39" s="314"/>
      <c r="C39" s="337"/>
      <c r="D39" s="346"/>
      <c r="E39" s="397"/>
      <c r="F39" s="313"/>
    </row>
    <row r="40" spans="1:8" ht="51" x14ac:dyDescent="0.25">
      <c r="A40" s="325" t="s">
        <v>806</v>
      </c>
      <c r="B40" s="326" t="s">
        <v>1073</v>
      </c>
      <c r="C40" s="337" t="s">
        <v>793</v>
      </c>
      <c r="D40" s="422">
        <v>29</v>
      </c>
      <c r="E40" s="397"/>
      <c r="F40" s="313">
        <f>D40*E40</f>
        <v>0</v>
      </c>
    </row>
    <row r="41" spans="1:8" x14ac:dyDescent="0.25">
      <c r="A41" s="330"/>
      <c r="B41" s="314"/>
      <c r="C41" s="337"/>
      <c r="D41" s="348"/>
      <c r="E41" s="466"/>
      <c r="F41" s="313"/>
    </row>
    <row r="42" spans="1:8" ht="51" x14ac:dyDescent="0.25">
      <c r="A42" s="325" t="s">
        <v>808</v>
      </c>
      <c r="B42" s="326" t="s">
        <v>1074</v>
      </c>
      <c r="C42" s="337" t="s">
        <v>798</v>
      </c>
      <c r="D42" s="313">
        <v>20</v>
      </c>
      <c r="E42" s="397"/>
      <c r="F42" s="313">
        <f>D42*E42</f>
        <v>0</v>
      </c>
    </row>
    <row r="43" spans="1:8" x14ac:dyDescent="0.25">
      <c r="A43" s="317"/>
      <c r="B43" s="329"/>
      <c r="C43" s="344"/>
      <c r="D43" s="348"/>
      <c r="E43" s="465"/>
      <c r="F43" s="328"/>
    </row>
    <row r="44" spans="1:8" ht="51" x14ac:dyDescent="0.25">
      <c r="A44" s="317" t="s">
        <v>953</v>
      </c>
      <c r="B44" s="326" t="s">
        <v>1133</v>
      </c>
      <c r="C44" s="337" t="s">
        <v>801</v>
      </c>
      <c r="D44" s="313">
        <v>127.5</v>
      </c>
      <c r="E44" s="397"/>
      <c r="F44" s="313">
        <f>D44*E44</f>
        <v>0</v>
      </c>
    </row>
    <row r="45" spans="1:8" x14ac:dyDescent="0.25">
      <c r="A45" s="317"/>
      <c r="B45" s="329"/>
      <c r="C45" s="344"/>
      <c r="D45" s="348"/>
      <c r="E45" s="465"/>
      <c r="F45" s="328"/>
      <c r="H45" s="549"/>
    </row>
    <row r="46" spans="1:8" ht="63.75" x14ac:dyDescent="0.25">
      <c r="A46" s="325" t="s">
        <v>954</v>
      </c>
      <c r="B46" s="355" t="s">
        <v>1150</v>
      </c>
      <c r="C46" s="338"/>
      <c r="D46" s="347"/>
      <c r="E46" s="398"/>
      <c r="F46" s="307"/>
    </row>
    <row r="47" spans="1:8" x14ac:dyDescent="0.25">
      <c r="A47" s="316"/>
      <c r="B47" s="306" t="s">
        <v>1151</v>
      </c>
      <c r="C47" s="339" t="s">
        <v>779</v>
      </c>
      <c r="D47" s="346"/>
      <c r="E47" s="397"/>
      <c r="F47" s="313">
        <f>ROUND(SUM(F24:F45)/10,0)</f>
        <v>0</v>
      </c>
    </row>
    <row r="48" spans="1:8" x14ac:dyDescent="0.25">
      <c r="A48" s="332"/>
      <c r="B48" s="306"/>
      <c r="C48" s="338"/>
      <c r="D48" s="481"/>
      <c r="E48" s="398"/>
      <c r="F48" s="307"/>
    </row>
    <row r="49" spans="1:6" x14ac:dyDescent="0.25">
      <c r="A49" s="333"/>
      <c r="B49" s="319" t="s">
        <v>958</v>
      </c>
      <c r="C49" s="340"/>
      <c r="D49" s="392"/>
      <c r="E49" s="400"/>
      <c r="F49" s="320">
        <f>+ROUND(SUM(F24:F48),0)</f>
        <v>0</v>
      </c>
    </row>
    <row r="50" spans="1:6" x14ac:dyDescent="0.25">
      <c r="A50" s="334"/>
      <c r="B50" s="322"/>
      <c r="C50" s="341"/>
      <c r="D50" s="481"/>
      <c r="E50" s="399"/>
      <c r="F50" s="323"/>
    </row>
    <row r="51" spans="1:6" x14ac:dyDescent="0.25">
      <c r="A51" s="424"/>
      <c r="B51" s="322"/>
      <c r="C51" s="341"/>
      <c r="D51" s="347"/>
      <c r="E51" s="399"/>
      <c r="F51" s="323"/>
    </row>
    <row r="52" spans="1:6" x14ac:dyDescent="0.25">
      <c r="A52" s="308" t="s">
        <v>811</v>
      </c>
      <c r="B52" s="312" t="s">
        <v>995</v>
      </c>
      <c r="C52" s="342"/>
      <c r="D52" s="349"/>
      <c r="E52" s="428"/>
      <c r="F52" s="324"/>
    </row>
    <row r="53" spans="1:6" x14ac:dyDescent="0.25">
      <c r="A53" s="316"/>
      <c r="B53" s="306"/>
      <c r="C53" s="338"/>
      <c r="D53" s="347"/>
      <c r="E53" s="398"/>
      <c r="F53" s="307"/>
    </row>
    <row r="54" spans="1:6" ht="89.25" x14ac:dyDescent="0.25">
      <c r="A54" s="332" t="s">
        <v>813</v>
      </c>
      <c r="B54" s="335" t="s">
        <v>1077</v>
      </c>
      <c r="C54" s="337" t="s">
        <v>793</v>
      </c>
      <c r="D54" s="422">
        <v>21.5</v>
      </c>
      <c r="E54" s="397"/>
      <c r="F54" s="313">
        <f>D54*E54</f>
        <v>0</v>
      </c>
    </row>
    <row r="55" spans="1:6" x14ac:dyDescent="0.25">
      <c r="A55" s="332"/>
      <c r="B55" s="315"/>
      <c r="C55" s="339"/>
      <c r="D55" s="451"/>
      <c r="E55" s="462"/>
      <c r="F55" s="307"/>
    </row>
    <row r="56" spans="1:6" ht="89.25" x14ac:dyDescent="0.25">
      <c r="A56" s="325" t="s">
        <v>815</v>
      </c>
      <c r="B56" s="335" t="s">
        <v>1152</v>
      </c>
      <c r="C56" s="425"/>
      <c r="D56" s="352"/>
      <c r="E56" s="398"/>
      <c r="F56" s="307"/>
    </row>
    <row r="57" spans="1:6" x14ac:dyDescent="0.25">
      <c r="A57" s="325"/>
      <c r="B57" s="335" t="s">
        <v>1153</v>
      </c>
      <c r="C57" s="425"/>
      <c r="D57" s="352"/>
      <c r="E57" s="398"/>
      <c r="F57" s="307"/>
    </row>
    <row r="58" spans="1:6" ht="15.75" x14ac:dyDescent="0.25">
      <c r="A58" s="330"/>
      <c r="B58" s="331" t="s">
        <v>1079</v>
      </c>
      <c r="C58" s="337" t="s">
        <v>786</v>
      </c>
      <c r="D58" s="422">
        <v>109</v>
      </c>
      <c r="E58" s="397"/>
      <c r="F58" s="313">
        <f>D58*E58</f>
        <v>0</v>
      </c>
    </row>
    <row r="59" spans="1:6" x14ac:dyDescent="0.25">
      <c r="A59" s="330"/>
      <c r="B59" s="331" t="s">
        <v>1207</v>
      </c>
      <c r="C59" s="339" t="s">
        <v>69</v>
      </c>
      <c r="D59" s="422">
        <v>1</v>
      </c>
      <c r="E59" s="397"/>
      <c r="F59" s="313">
        <f>D59*E59</f>
        <v>0</v>
      </c>
    </row>
    <row r="60" spans="1:6" x14ac:dyDescent="0.25">
      <c r="A60" s="330"/>
      <c r="B60" s="331" t="s">
        <v>1208</v>
      </c>
      <c r="C60" s="339" t="s">
        <v>69</v>
      </c>
      <c r="D60" s="422">
        <v>1</v>
      </c>
      <c r="E60" s="397"/>
      <c r="F60" s="313">
        <f>D60*E60</f>
        <v>0</v>
      </c>
    </row>
    <row r="61" spans="1:6" x14ac:dyDescent="0.25">
      <c r="A61" s="330"/>
      <c r="B61" s="314"/>
      <c r="C61" s="337"/>
      <c r="D61" s="353"/>
      <c r="E61" s="397"/>
      <c r="F61" s="313"/>
    </row>
    <row r="62" spans="1:6" ht="127.5" x14ac:dyDescent="0.25">
      <c r="A62" s="325" t="s">
        <v>817</v>
      </c>
      <c r="B62" s="355" t="s">
        <v>1154</v>
      </c>
      <c r="C62" s="338"/>
      <c r="D62" s="352"/>
      <c r="E62" s="399"/>
      <c r="F62" s="323"/>
    </row>
    <row r="63" spans="1:6" x14ac:dyDescent="0.25">
      <c r="A63" s="325"/>
      <c r="B63" s="306"/>
      <c r="C63" s="338"/>
      <c r="D63" s="347"/>
      <c r="E63" s="399"/>
      <c r="F63" s="323"/>
    </row>
    <row r="64" spans="1:6" x14ac:dyDescent="0.25">
      <c r="A64" s="424"/>
      <c r="B64" s="331" t="s">
        <v>1209</v>
      </c>
      <c r="C64" s="339" t="s">
        <v>69</v>
      </c>
      <c r="D64" s="313">
        <v>3</v>
      </c>
      <c r="E64" s="397"/>
      <c r="F64" s="313">
        <f>D64*E64</f>
        <v>0</v>
      </c>
    </row>
    <row r="65" spans="1:6" x14ac:dyDescent="0.25">
      <c r="A65" s="424"/>
      <c r="B65" s="315"/>
      <c r="C65" s="339"/>
      <c r="D65" s="346"/>
      <c r="E65" s="426"/>
      <c r="F65" s="313"/>
    </row>
    <row r="66" spans="1:6" ht="76.5" x14ac:dyDescent="0.25">
      <c r="A66" s="317" t="s">
        <v>819</v>
      </c>
      <c r="B66" s="326" t="s">
        <v>1161</v>
      </c>
      <c r="C66" s="337" t="s">
        <v>786</v>
      </c>
      <c r="D66" s="422">
        <v>6</v>
      </c>
      <c r="E66" s="397"/>
      <c r="F66" s="313">
        <f>D66*E66</f>
        <v>0</v>
      </c>
    </row>
    <row r="67" spans="1:6" x14ac:dyDescent="0.25">
      <c r="A67" s="317"/>
      <c r="B67" s="427" t="s">
        <v>1210</v>
      </c>
      <c r="C67" s="337"/>
      <c r="D67" s="422"/>
      <c r="E67" s="397"/>
      <c r="F67" s="313"/>
    </row>
    <row r="68" spans="1:6" ht="76.5" x14ac:dyDescent="0.25">
      <c r="A68" s="317"/>
      <c r="B68" s="427" t="s">
        <v>1163</v>
      </c>
      <c r="C68" s="339" t="s">
        <v>69</v>
      </c>
      <c r="D68" s="422">
        <v>1</v>
      </c>
      <c r="E68" s="397"/>
      <c r="F68" s="313">
        <f>D68*E68</f>
        <v>0</v>
      </c>
    </row>
    <row r="69" spans="1:6" ht="38.25" x14ac:dyDescent="0.25">
      <c r="A69" s="316"/>
      <c r="B69" s="427" t="s">
        <v>1164</v>
      </c>
      <c r="C69" s="339" t="s">
        <v>69</v>
      </c>
      <c r="D69" s="422">
        <v>2</v>
      </c>
      <c r="E69" s="397"/>
      <c r="F69" s="313">
        <f>D69*E69</f>
        <v>0</v>
      </c>
    </row>
    <row r="70" spans="1:6" x14ac:dyDescent="0.25">
      <c r="A70" s="424"/>
      <c r="B70" s="331"/>
      <c r="C70" s="337"/>
      <c r="D70" s="346"/>
      <c r="E70" s="397"/>
      <c r="F70" s="313"/>
    </row>
    <row r="71" spans="1:6" ht="38.25" x14ac:dyDescent="0.25">
      <c r="A71" s="325" t="s">
        <v>824</v>
      </c>
      <c r="B71" s="306" t="s">
        <v>1184</v>
      </c>
      <c r="C71" s="338"/>
      <c r="D71" s="347"/>
      <c r="E71" s="398"/>
      <c r="F71" s="307"/>
    </row>
    <row r="72" spans="1:6" x14ac:dyDescent="0.25">
      <c r="A72" s="316"/>
      <c r="B72" s="306" t="s">
        <v>1166</v>
      </c>
      <c r="C72" s="339" t="s">
        <v>779</v>
      </c>
      <c r="D72" s="346"/>
      <c r="E72" s="397"/>
      <c r="F72" s="313">
        <f>ROUND(SUM(F54:F70)/10,0)</f>
        <v>0</v>
      </c>
    </row>
    <row r="73" spans="1:6" x14ac:dyDescent="0.25">
      <c r="A73" s="316"/>
      <c r="B73" s="306"/>
      <c r="C73" s="338"/>
      <c r="D73" s="481"/>
      <c r="E73" s="398"/>
      <c r="F73" s="307"/>
    </row>
    <row r="74" spans="1:6" x14ac:dyDescent="0.25">
      <c r="A74" s="333"/>
      <c r="B74" s="319" t="s">
        <v>841</v>
      </c>
      <c r="C74" s="340"/>
      <c r="D74" s="392"/>
      <c r="E74" s="400"/>
      <c r="F74" s="320">
        <f>+ROUND(SUM(F54:F72),0)</f>
        <v>0</v>
      </c>
    </row>
    <row r="75" spans="1:6" x14ac:dyDescent="0.25">
      <c r="A75" s="316"/>
      <c r="B75" s="306"/>
      <c r="C75" s="338"/>
      <c r="D75" s="481"/>
      <c r="E75" s="398"/>
      <c r="F75" s="307"/>
    </row>
    <row r="76" spans="1:6" x14ac:dyDescent="0.25">
      <c r="A76" s="308" t="s">
        <v>1036</v>
      </c>
      <c r="B76" s="312" t="s">
        <v>1083</v>
      </c>
      <c r="C76" s="342"/>
      <c r="D76" s="349"/>
      <c r="E76" s="428"/>
      <c r="F76" s="324"/>
    </row>
    <row r="77" spans="1:6" x14ac:dyDescent="0.25">
      <c r="A77" s="310"/>
      <c r="B77" s="306"/>
      <c r="C77" s="338"/>
      <c r="D77" s="347"/>
      <c r="E77" s="398"/>
      <c r="F77" s="307"/>
    </row>
    <row r="78" spans="1:6" ht="15.75" x14ac:dyDescent="0.25">
      <c r="A78" s="317" t="s">
        <v>1038</v>
      </c>
      <c r="B78" s="306" t="s">
        <v>1084</v>
      </c>
      <c r="C78" s="337" t="s">
        <v>801</v>
      </c>
      <c r="D78" s="313">
        <v>131</v>
      </c>
      <c r="E78" s="397"/>
      <c r="F78" s="313">
        <f>D78*E78</f>
        <v>0</v>
      </c>
    </row>
    <row r="79" spans="1:6" x14ac:dyDescent="0.25">
      <c r="A79" s="316"/>
      <c r="B79" s="315"/>
      <c r="C79" s="339"/>
      <c r="D79" s="347"/>
      <c r="E79" s="398"/>
      <c r="F79" s="307"/>
    </row>
    <row r="80" spans="1:6" ht="25.5" x14ac:dyDescent="0.25">
      <c r="A80" s="317" t="s">
        <v>1040</v>
      </c>
      <c r="B80" s="306" t="s">
        <v>1167</v>
      </c>
      <c r="C80" s="337" t="s">
        <v>786</v>
      </c>
      <c r="D80" s="313">
        <v>109</v>
      </c>
      <c r="E80" s="397"/>
      <c r="F80" s="313">
        <f>D80*E80</f>
        <v>0</v>
      </c>
    </row>
    <row r="81" spans="1:6" x14ac:dyDescent="0.25">
      <c r="A81" s="316"/>
      <c r="B81" s="315"/>
      <c r="C81" s="339"/>
      <c r="D81" s="307"/>
      <c r="E81" s="398"/>
      <c r="F81" s="307"/>
    </row>
    <row r="82" spans="1:6" ht="25.5" x14ac:dyDescent="0.25">
      <c r="A82" s="317" t="s">
        <v>1086</v>
      </c>
      <c r="B82" s="306" t="s">
        <v>1087</v>
      </c>
      <c r="C82" s="337" t="s">
        <v>786</v>
      </c>
      <c r="D82" s="313">
        <v>109</v>
      </c>
      <c r="E82" s="397"/>
      <c r="F82" s="313">
        <f>D82*E82</f>
        <v>0</v>
      </c>
    </row>
    <row r="83" spans="1:6" x14ac:dyDescent="0.25">
      <c r="A83" s="424"/>
      <c r="B83" s="327"/>
      <c r="C83" s="343"/>
      <c r="D83" s="307"/>
      <c r="E83" s="399"/>
      <c r="F83" s="323"/>
    </row>
    <row r="84" spans="1:6" ht="25.5" x14ac:dyDescent="0.25">
      <c r="A84" s="317" t="s">
        <v>1088</v>
      </c>
      <c r="B84" s="306" t="s">
        <v>1089</v>
      </c>
      <c r="C84" s="338"/>
      <c r="D84" s="307"/>
      <c r="E84" s="398"/>
      <c r="F84" s="307"/>
    </row>
    <row r="85" spans="1:6" x14ac:dyDescent="0.25">
      <c r="A85" s="317"/>
      <c r="B85" s="306"/>
      <c r="C85" s="338"/>
      <c r="D85" s="307"/>
      <c r="E85" s="398"/>
      <c r="F85" s="307"/>
    </row>
    <row r="86" spans="1:6" ht="15.75" x14ac:dyDescent="0.25">
      <c r="A86" s="317"/>
      <c r="B86" s="331" t="s">
        <v>1090</v>
      </c>
      <c r="C86" s="337" t="s">
        <v>786</v>
      </c>
      <c r="D86" s="313">
        <v>109</v>
      </c>
      <c r="E86" s="397"/>
      <c r="F86" s="313">
        <f>D86*E86</f>
        <v>0</v>
      </c>
    </row>
    <row r="87" spans="1:6" ht="15.75" x14ac:dyDescent="0.25">
      <c r="A87" s="317"/>
      <c r="B87" s="331" t="s">
        <v>1168</v>
      </c>
      <c r="C87" s="337" t="s">
        <v>786</v>
      </c>
      <c r="D87" s="422">
        <v>6</v>
      </c>
      <c r="E87" s="397"/>
      <c r="F87" s="313">
        <f>D87*E87</f>
        <v>0</v>
      </c>
    </row>
    <row r="88" spans="1:6" x14ac:dyDescent="0.25">
      <c r="A88" s="316"/>
      <c r="B88" s="315"/>
      <c r="C88" s="339"/>
      <c r="D88" s="347"/>
      <c r="E88" s="398"/>
      <c r="F88" s="307"/>
    </row>
    <row r="89" spans="1:6" ht="25.5" x14ac:dyDescent="0.25">
      <c r="A89" s="317" t="s">
        <v>1091</v>
      </c>
      <c r="B89" s="306" t="s">
        <v>1169</v>
      </c>
      <c r="C89" s="338"/>
      <c r="D89" s="347"/>
      <c r="E89" s="398"/>
      <c r="F89" s="307"/>
    </row>
    <row r="90" spans="1:6" x14ac:dyDescent="0.25">
      <c r="A90" s="317"/>
      <c r="B90" s="314"/>
      <c r="C90" s="337"/>
      <c r="D90" s="347"/>
      <c r="E90" s="398"/>
      <c r="F90" s="307"/>
    </row>
    <row r="91" spans="1:6" x14ac:dyDescent="0.25">
      <c r="A91" s="317"/>
      <c r="B91" s="429" t="s">
        <v>1170</v>
      </c>
      <c r="C91" s="536"/>
      <c r="D91" s="347"/>
      <c r="E91" s="398"/>
      <c r="F91" s="307"/>
    </row>
    <row r="92" spans="1:6" x14ac:dyDescent="0.25">
      <c r="A92" s="317"/>
      <c r="B92" s="331" t="s">
        <v>1211</v>
      </c>
      <c r="C92" s="339" t="s">
        <v>69</v>
      </c>
      <c r="D92" s="313">
        <v>3</v>
      </c>
      <c r="E92" s="397"/>
      <c r="F92" s="313">
        <f>D92*E92</f>
        <v>0</v>
      </c>
    </row>
    <row r="93" spans="1:6" x14ac:dyDescent="0.25">
      <c r="A93" s="317"/>
      <c r="B93" s="331" t="s">
        <v>1172</v>
      </c>
      <c r="C93" s="536"/>
      <c r="D93" s="347"/>
      <c r="E93" s="398"/>
      <c r="F93" s="307"/>
    </row>
    <row r="94" spans="1:6" x14ac:dyDescent="0.25">
      <c r="A94" s="317"/>
      <c r="B94" s="331" t="s">
        <v>1173</v>
      </c>
      <c r="C94" s="339" t="s">
        <v>69</v>
      </c>
      <c r="D94" s="313">
        <v>2</v>
      </c>
      <c r="E94" s="397"/>
      <c r="F94" s="313">
        <f>D94*E94</f>
        <v>0</v>
      </c>
    </row>
    <row r="95" spans="1:6" x14ac:dyDescent="0.25">
      <c r="A95" s="317"/>
      <c r="B95" s="314"/>
      <c r="C95" s="337"/>
      <c r="D95" s="346"/>
      <c r="E95" s="397"/>
      <c r="F95" s="313"/>
    </row>
    <row r="96" spans="1:6" x14ac:dyDescent="0.25">
      <c r="A96" s="325" t="s">
        <v>1174</v>
      </c>
      <c r="B96" s="306" t="s">
        <v>1092</v>
      </c>
      <c r="C96" s="338"/>
      <c r="D96" s="347"/>
      <c r="E96" s="398"/>
      <c r="F96" s="307"/>
    </row>
    <row r="97" spans="1:6" x14ac:dyDescent="0.25">
      <c r="A97" s="316"/>
      <c r="B97" s="306" t="s">
        <v>1175</v>
      </c>
      <c r="C97" s="315" t="s">
        <v>779</v>
      </c>
      <c r="D97" s="347"/>
      <c r="E97" s="398"/>
      <c r="F97" s="313">
        <f>ROUND(SUM(F78:F95)/10,0)</f>
        <v>0</v>
      </c>
    </row>
    <row r="98" spans="1:6" x14ac:dyDescent="0.25">
      <c r="A98" s="316"/>
      <c r="B98" s="315"/>
      <c r="C98" s="339"/>
      <c r="D98" s="347"/>
      <c r="E98" s="398"/>
      <c r="F98" s="307"/>
    </row>
    <row r="99" spans="1:6" x14ac:dyDescent="0.25">
      <c r="A99" s="333"/>
      <c r="B99" s="319" t="s">
        <v>1094</v>
      </c>
      <c r="C99" s="340"/>
      <c r="D99" s="392"/>
      <c r="E99" s="400"/>
      <c r="F99" s="320">
        <f>+ROUND(SUM(F78:F98),0)</f>
        <v>0</v>
      </c>
    </row>
    <row r="100" spans="1:6" x14ac:dyDescent="0.25">
      <c r="A100" s="302"/>
      <c r="B100" s="302"/>
      <c r="C100" s="345"/>
      <c r="D100" s="350"/>
      <c r="E100" s="401"/>
      <c r="F100" s="303"/>
    </row>
    <row r="101" spans="1:6" x14ac:dyDescent="0.25">
      <c r="A101" s="302"/>
      <c r="B101" s="302"/>
      <c r="C101" s="345"/>
      <c r="D101" s="351"/>
      <c r="E101" s="430"/>
      <c r="F101" s="431"/>
    </row>
    <row r="102" spans="1:6" ht="15.75" thickBot="1" x14ac:dyDescent="0.3">
      <c r="A102" s="551"/>
      <c r="B102" s="551"/>
      <c r="C102" s="552"/>
      <c r="D102" s="553"/>
      <c r="E102" s="554"/>
      <c r="F102" s="555"/>
    </row>
    <row r="103" spans="1:6" ht="15.75" thickTop="1" x14ac:dyDescent="0.25">
      <c r="A103" s="302"/>
      <c r="B103" s="556" t="s">
        <v>1262</v>
      </c>
      <c r="C103" s="557"/>
      <c r="D103" s="558"/>
      <c r="E103" s="559"/>
      <c r="F103" s="560">
        <f>SUM(F99,F74,F49,F20)</f>
        <v>0</v>
      </c>
    </row>
    <row r="104" spans="1:6" x14ac:dyDescent="0.25">
      <c r="A104" s="302"/>
      <c r="B104" s="302"/>
      <c r="C104" s="345"/>
      <c r="D104" s="351"/>
      <c r="E104" s="430"/>
      <c r="F104" s="304"/>
    </row>
    <row r="105" spans="1:6" x14ac:dyDescent="0.25">
      <c r="A105" s="302"/>
      <c r="B105" s="302"/>
      <c r="C105" s="345"/>
      <c r="D105" s="351"/>
      <c r="E105" s="430"/>
      <c r="F105" s="304"/>
    </row>
    <row r="106" spans="1:6" x14ac:dyDescent="0.25">
      <c r="A106" s="302"/>
      <c r="B106" s="302"/>
      <c r="C106" s="345"/>
      <c r="D106" s="351"/>
      <c r="E106" s="430"/>
      <c r="F106" s="304"/>
    </row>
    <row r="107" spans="1:6" x14ac:dyDescent="0.25">
      <c r="A107" s="302"/>
      <c r="B107" s="302"/>
      <c r="C107" s="345"/>
      <c r="D107" s="351"/>
      <c r="E107" s="430"/>
      <c r="F107" s="304"/>
    </row>
    <row r="108" spans="1:6" x14ac:dyDescent="0.25">
      <c r="A108" s="302"/>
      <c r="B108" s="302"/>
      <c r="C108" s="345"/>
      <c r="D108" s="351"/>
      <c r="E108" s="430"/>
      <c r="F108" s="304"/>
    </row>
    <row r="109" spans="1:6" x14ac:dyDescent="0.25">
      <c r="A109" s="302"/>
      <c r="B109" s="302"/>
      <c r="C109" s="345"/>
      <c r="D109" s="351"/>
      <c r="E109" s="430"/>
      <c r="F109" s="304"/>
    </row>
    <row r="110" spans="1:6" x14ac:dyDescent="0.25">
      <c r="A110" s="302"/>
      <c r="B110" s="302"/>
      <c r="C110" s="345"/>
      <c r="D110" s="351"/>
      <c r="E110" s="430"/>
      <c r="F110" s="304"/>
    </row>
    <row r="111" spans="1:6" x14ac:dyDescent="0.25">
      <c r="A111" s="302"/>
      <c r="B111" s="302"/>
      <c r="C111" s="345"/>
      <c r="D111" s="351"/>
      <c r="E111" s="430"/>
      <c r="F111" s="304"/>
    </row>
    <row r="112" spans="1:6" x14ac:dyDescent="0.25">
      <c r="A112" s="302"/>
      <c r="B112" s="302"/>
      <c r="C112" s="345"/>
      <c r="D112" s="351"/>
      <c r="E112" s="430"/>
      <c r="F112" s="304"/>
    </row>
    <row r="113" spans="1:6" x14ac:dyDescent="0.25">
      <c r="A113" s="302"/>
      <c r="B113" s="302"/>
      <c r="C113" s="345"/>
      <c r="D113" s="351"/>
      <c r="E113" s="430"/>
      <c r="F113" s="304"/>
    </row>
    <row r="114" spans="1:6" x14ac:dyDescent="0.25">
      <c r="A114" s="302"/>
      <c r="B114" s="302"/>
      <c r="C114" s="345"/>
      <c r="D114" s="351"/>
      <c r="E114" s="430"/>
      <c r="F114" s="304"/>
    </row>
    <row r="115" spans="1:6" x14ac:dyDescent="0.25">
      <c r="A115" s="302"/>
      <c r="B115" s="302"/>
      <c r="C115" s="345"/>
      <c r="D115" s="351"/>
      <c r="E115" s="430"/>
      <c r="F115" s="304"/>
    </row>
    <row r="116" spans="1:6" x14ac:dyDescent="0.25">
      <c r="A116" s="302"/>
      <c r="B116" s="302"/>
      <c r="C116" s="345"/>
      <c r="D116" s="351"/>
      <c r="E116" s="430"/>
      <c r="F116" s="304"/>
    </row>
    <row r="117" spans="1:6" x14ac:dyDescent="0.25">
      <c r="A117" s="302"/>
      <c r="B117" s="302"/>
      <c r="C117" s="345"/>
      <c r="D117" s="351"/>
      <c r="E117" s="430"/>
      <c r="F117" s="304"/>
    </row>
    <row r="118" spans="1:6" x14ac:dyDescent="0.25">
      <c r="A118" s="302"/>
      <c r="B118" s="302"/>
      <c r="C118" s="345"/>
      <c r="D118" s="351"/>
      <c r="E118" s="430"/>
      <c r="F118" s="304"/>
    </row>
    <row r="119" spans="1:6" x14ac:dyDescent="0.25">
      <c r="A119" s="302"/>
      <c r="B119" s="302"/>
      <c r="C119" s="345"/>
      <c r="D119" s="351"/>
      <c r="E119" s="430"/>
      <c r="F119" s="304"/>
    </row>
    <row r="120" spans="1:6" x14ac:dyDescent="0.25">
      <c r="A120" s="302"/>
      <c r="B120" s="302"/>
      <c r="C120" s="345"/>
      <c r="D120" s="351"/>
      <c r="E120" s="430"/>
      <c r="F120" s="304"/>
    </row>
    <row r="121" spans="1:6" x14ac:dyDescent="0.25">
      <c r="A121" s="302"/>
      <c r="B121" s="302"/>
      <c r="C121" s="345"/>
      <c r="D121" s="351"/>
      <c r="E121" s="430"/>
      <c r="F121" s="304"/>
    </row>
    <row r="122" spans="1:6" x14ac:dyDescent="0.25">
      <c r="A122" s="302"/>
      <c r="B122" s="302"/>
      <c r="C122" s="345"/>
      <c r="D122" s="351"/>
      <c r="E122" s="430"/>
      <c r="F122" s="304"/>
    </row>
    <row r="123" spans="1:6" x14ac:dyDescent="0.25">
      <c r="A123" s="302"/>
      <c r="B123" s="302"/>
      <c r="C123" s="345"/>
      <c r="D123" s="351"/>
      <c r="E123" s="430"/>
      <c r="F123" s="304"/>
    </row>
    <row r="124" spans="1:6" x14ac:dyDescent="0.25">
      <c r="A124" s="302"/>
      <c r="B124" s="302"/>
      <c r="C124" s="345"/>
      <c r="D124" s="351"/>
      <c r="E124" s="430"/>
      <c r="F124" s="304"/>
    </row>
    <row r="125" spans="1:6" x14ac:dyDescent="0.25">
      <c r="A125" s="302"/>
      <c r="B125" s="302"/>
      <c r="C125" s="345"/>
      <c r="D125" s="351"/>
      <c r="E125" s="430"/>
      <c r="F125" s="304"/>
    </row>
    <row r="126" spans="1:6" x14ac:dyDescent="0.25">
      <c r="A126" s="302"/>
      <c r="B126" s="302"/>
      <c r="C126" s="345"/>
      <c r="D126" s="351"/>
      <c r="E126" s="430"/>
      <c r="F126" s="304"/>
    </row>
    <row r="127" spans="1:6" x14ac:dyDescent="0.25">
      <c r="A127" s="302"/>
      <c r="B127" s="302"/>
      <c r="C127" s="345"/>
      <c r="D127" s="351"/>
      <c r="E127" s="430"/>
      <c r="F127" s="304"/>
    </row>
    <row r="128" spans="1:6" x14ac:dyDescent="0.25">
      <c r="A128" s="302"/>
      <c r="B128" s="302"/>
      <c r="C128" s="345"/>
      <c r="D128" s="351"/>
      <c r="E128" s="430"/>
      <c r="F128" s="304"/>
    </row>
    <row r="129" spans="1:6" x14ac:dyDescent="0.25">
      <c r="A129" s="302"/>
      <c r="B129" s="302"/>
      <c r="C129" s="345"/>
      <c r="D129" s="351"/>
      <c r="E129" s="430"/>
      <c r="F129" s="304"/>
    </row>
    <row r="130" spans="1:6" x14ac:dyDescent="0.25">
      <c r="A130" s="302"/>
      <c r="B130" s="302"/>
      <c r="C130" s="345"/>
      <c r="D130" s="351"/>
      <c r="E130" s="430"/>
      <c r="F130" s="304"/>
    </row>
    <row r="131" spans="1:6" x14ac:dyDescent="0.25">
      <c r="A131" s="302"/>
      <c r="B131" s="302"/>
      <c r="C131" s="345"/>
      <c r="D131" s="351"/>
      <c r="E131" s="430"/>
      <c r="F131" s="304"/>
    </row>
    <row r="132" spans="1:6" x14ac:dyDescent="0.25">
      <c r="A132" s="302"/>
      <c r="B132" s="302"/>
      <c r="C132" s="345"/>
      <c r="D132" s="351"/>
      <c r="E132" s="430"/>
      <c r="F132" s="304"/>
    </row>
    <row r="133" spans="1:6" x14ac:dyDescent="0.25">
      <c r="A133" s="302"/>
      <c r="B133" s="302"/>
      <c r="C133" s="345"/>
      <c r="D133" s="351"/>
      <c r="E133" s="430"/>
      <c r="F133" s="304"/>
    </row>
    <row r="134" spans="1:6" x14ac:dyDescent="0.25">
      <c r="A134" s="302"/>
      <c r="B134" s="302"/>
      <c r="C134" s="345"/>
      <c r="D134" s="351"/>
      <c r="E134" s="430"/>
      <c r="F134" s="304"/>
    </row>
    <row r="135" spans="1:6" x14ac:dyDescent="0.25">
      <c r="A135" s="302"/>
      <c r="B135" s="302"/>
      <c r="C135" s="345"/>
      <c r="D135" s="351"/>
      <c r="E135" s="430"/>
      <c r="F135" s="304"/>
    </row>
    <row r="136" spans="1:6" x14ac:dyDescent="0.25">
      <c r="A136" s="302"/>
      <c r="B136" s="302"/>
      <c r="C136" s="345"/>
      <c r="D136" s="351"/>
      <c r="E136" s="430"/>
      <c r="F136" s="304"/>
    </row>
    <row r="137" spans="1:6" x14ac:dyDescent="0.25">
      <c r="A137" s="302"/>
      <c r="B137" s="302"/>
      <c r="C137" s="345"/>
      <c r="D137" s="351"/>
      <c r="E137" s="430"/>
      <c r="F137" s="304"/>
    </row>
    <row r="138" spans="1:6" x14ac:dyDescent="0.25">
      <c r="A138" s="302"/>
      <c r="B138" s="302"/>
      <c r="C138" s="345"/>
      <c r="D138" s="351"/>
      <c r="E138" s="430"/>
      <c r="F138" s="304"/>
    </row>
    <row r="139" spans="1:6" x14ac:dyDescent="0.25">
      <c r="A139" s="302"/>
      <c r="B139" s="302"/>
      <c r="C139" s="345"/>
      <c r="D139" s="351"/>
      <c r="E139" s="430"/>
      <c r="F139" s="304"/>
    </row>
    <row r="140" spans="1:6" x14ac:dyDescent="0.25">
      <c r="A140" s="302"/>
      <c r="B140" s="302"/>
      <c r="C140" s="345"/>
      <c r="D140" s="351"/>
      <c r="E140" s="430"/>
      <c r="F140" s="304"/>
    </row>
    <row r="141" spans="1:6" x14ac:dyDescent="0.25">
      <c r="A141" s="302"/>
      <c r="B141" s="302"/>
      <c r="C141" s="345"/>
      <c r="D141" s="351"/>
      <c r="E141" s="430"/>
      <c r="F141" s="304"/>
    </row>
    <row r="142" spans="1:6" x14ac:dyDescent="0.25">
      <c r="A142" s="302"/>
      <c r="B142" s="302"/>
      <c r="C142" s="345"/>
      <c r="D142" s="351"/>
      <c r="E142" s="430"/>
      <c r="F142" s="304"/>
    </row>
    <row r="143" spans="1:6" x14ac:dyDescent="0.25">
      <c r="A143" s="302"/>
      <c r="B143" s="302"/>
      <c r="C143" s="345"/>
      <c r="D143" s="351"/>
      <c r="E143" s="430"/>
      <c r="F143" s="304"/>
    </row>
    <row r="144" spans="1:6" x14ac:dyDescent="0.25">
      <c r="A144" s="302"/>
      <c r="B144" s="302"/>
      <c r="C144" s="345"/>
      <c r="D144" s="351"/>
      <c r="E144" s="430"/>
      <c r="F144" s="304"/>
    </row>
    <row r="145" spans="1:6" x14ac:dyDescent="0.25">
      <c r="A145" s="302"/>
      <c r="B145" s="302"/>
      <c r="C145" s="345"/>
      <c r="D145" s="351"/>
      <c r="E145" s="430"/>
      <c r="F145" s="304"/>
    </row>
    <row r="146" spans="1:6" x14ac:dyDescent="0.25">
      <c r="A146" s="302"/>
      <c r="B146" s="302"/>
      <c r="C146" s="345"/>
      <c r="D146" s="351"/>
      <c r="E146" s="430"/>
      <c r="F146" s="304"/>
    </row>
    <row r="147" spans="1:6" x14ac:dyDescent="0.25">
      <c r="A147" s="302"/>
      <c r="B147" s="302"/>
      <c r="C147" s="345"/>
      <c r="D147" s="351"/>
      <c r="E147" s="430"/>
      <c r="F147" s="304"/>
    </row>
    <row r="148" spans="1:6" x14ac:dyDescent="0.25">
      <c r="A148" s="302"/>
      <c r="B148" s="302"/>
      <c r="C148" s="345"/>
      <c r="D148" s="351"/>
      <c r="E148" s="430"/>
      <c r="F148" s="304"/>
    </row>
    <row r="149" spans="1:6" x14ac:dyDescent="0.25">
      <c r="A149" s="302"/>
      <c r="B149" s="302"/>
      <c r="C149" s="345"/>
      <c r="D149" s="351"/>
      <c r="E149" s="430"/>
      <c r="F149" s="304"/>
    </row>
    <row r="150" spans="1:6" x14ac:dyDescent="0.25">
      <c r="A150" s="302"/>
      <c r="B150" s="302"/>
      <c r="C150" s="345"/>
      <c r="D150" s="351"/>
      <c r="E150" s="430"/>
      <c r="F150" s="304"/>
    </row>
    <row r="151" spans="1:6" x14ac:dyDescent="0.25">
      <c r="A151" s="302"/>
      <c r="B151" s="302"/>
      <c r="C151" s="345"/>
      <c r="D151" s="351"/>
      <c r="E151" s="430"/>
      <c r="F151" s="304"/>
    </row>
    <row r="152" spans="1:6" x14ac:dyDescent="0.25">
      <c r="A152" s="302"/>
      <c r="B152" s="302"/>
      <c r="C152" s="345"/>
      <c r="D152" s="351"/>
      <c r="E152" s="430"/>
      <c r="F152" s="304"/>
    </row>
    <row r="153" spans="1:6" x14ac:dyDescent="0.25">
      <c r="A153" s="302"/>
      <c r="B153" s="302"/>
      <c r="C153" s="345"/>
      <c r="D153" s="351"/>
      <c r="E153" s="430"/>
      <c r="F153" s="304"/>
    </row>
    <row r="154" spans="1:6" x14ac:dyDescent="0.25">
      <c r="A154" s="302"/>
      <c r="B154" s="302"/>
      <c r="C154" s="345"/>
      <c r="D154" s="351"/>
      <c r="E154" s="430"/>
      <c r="F154" s="304"/>
    </row>
    <row r="155" spans="1:6" x14ac:dyDescent="0.25">
      <c r="A155" s="302"/>
      <c r="B155" s="302"/>
      <c r="C155" s="345"/>
      <c r="D155" s="351"/>
      <c r="E155" s="430"/>
      <c r="F155" s="304"/>
    </row>
    <row r="156" spans="1:6" x14ac:dyDescent="0.25">
      <c r="A156" s="302"/>
      <c r="B156" s="302"/>
      <c r="C156" s="345"/>
      <c r="D156" s="351"/>
      <c r="E156" s="430"/>
      <c r="F156" s="304"/>
    </row>
    <row r="157" spans="1:6" x14ac:dyDescent="0.25">
      <c r="A157" s="302"/>
      <c r="B157" s="302"/>
      <c r="C157" s="345"/>
      <c r="D157" s="351"/>
      <c r="E157" s="430"/>
      <c r="F157" s="304"/>
    </row>
    <row r="158" spans="1:6" x14ac:dyDescent="0.25">
      <c r="A158" s="302"/>
      <c r="B158" s="302"/>
      <c r="C158" s="345"/>
      <c r="D158" s="351"/>
      <c r="E158" s="430"/>
      <c r="F158" s="304"/>
    </row>
    <row r="159" spans="1:6" x14ac:dyDescent="0.25">
      <c r="A159" s="302"/>
      <c r="B159" s="302"/>
      <c r="C159" s="345"/>
      <c r="D159" s="351"/>
      <c r="E159" s="430"/>
      <c r="F159" s="304"/>
    </row>
    <row r="160" spans="1:6" x14ac:dyDescent="0.25">
      <c r="A160" s="302"/>
      <c r="B160" s="302"/>
      <c r="C160" s="345"/>
      <c r="D160" s="351"/>
      <c r="E160" s="430"/>
      <c r="F160" s="304"/>
    </row>
    <row r="161" spans="1:6" x14ac:dyDescent="0.25">
      <c r="A161" s="302"/>
      <c r="B161" s="302"/>
      <c r="C161" s="345"/>
      <c r="D161" s="351"/>
      <c r="E161" s="430"/>
      <c r="F161" s="304"/>
    </row>
    <row r="162" spans="1:6" x14ac:dyDescent="0.25">
      <c r="A162" s="302"/>
      <c r="B162" s="302"/>
      <c r="C162" s="345"/>
      <c r="D162" s="351"/>
      <c r="E162" s="430"/>
      <c r="F162" s="304"/>
    </row>
    <row r="163" spans="1:6" x14ac:dyDescent="0.25">
      <c r="A163" s="302"/>
      <c r="B163" s="302"/>
      <c r="C163" s="345"/>
      <c r="D163" s="351"/>
      <c r="E163" s="430"/>
      <c r="F163" s="304"/>
    </row>
    <row r="164" spans="1:6" x14ac:dyDescent="0.25">
      <c r="A164" s="302"/>
      <c r="B164" s="302"/>
      <c r="C164" s="345"/>
      <c r="D164" s="351"/>
      <c r="E164" s="430"/>
      <c r="F164" s="304"/>
    </row>
    <row r="165" spans="1:6" x14ac:dyDescent="0.25">
      <c r="A165" s="302"/>
      <c r="B165" s="302"/>
      <c r="C165" s="345"/>
      <c r="D165" s="351"/>
      <c r="E165" s="430"/>
      <c r="F165" s="304"/>
    </row>
    <row r="166" spans="1:6" x14ac:dyDescent="0.25">
      <c r="A166" s="302"/>
      <c r="B166" s="302"/>
      <c r="C166" s="345"/>
      <c r="D166" s="351"/>
      <c r="E166" s="430"/>
      <c r="F166" s="304"/>
    </row>
    <row r="167" spans="1:6" x14ac:dyDescent="0.25">
      <c r="A167" s="302"/>
      <c r="B167" s="302"/>
      <c r="C167" s="345"/>
      <c r="D167" s="351"/>
      <c r="E167" s="430"/>
      <c r="F167" s="304"/>
    </row>
    <row r="168" spans="1:6" x14ac:dyDescent="0.25">
      <c r="A168" s="302"/>
      <c r="B168" s="302"/>
      <c r="C168" s="345"/>
      <c r="D168" s="351"/>
      <c r="E168" s="430"/>
      <c r="F168" s="304"/>
    </row>
    <row r="169" spans="1:6" x14ac:dyDescent="0.25">
      <c r="A169" s="302"/>
      <c r="B169" s="302"/>
      <c r="C169" s="345"/>
      <c r="D169" s="351"/>
      <c r="E169" s="430"/>
      <c r="F169" s="304"/>
    </row>
    <row r="170" spans="1:6" x14ac:dyDescent="0.25">
      <c r="A170" s="302"/>
      <c r="B170" s="302"/>
      <c r="C170" s="345"/>
      <c r="D170" s="351"/>
      <c r="E170" s="430"/>
      <c r="F170" s="304"/>
    </row>
    <row r="171" spans="1:6" x14ac:dyDescent="0.25">
      <c r="A171" s="302"/>
      <c r="B171" s="302"/>
      <c r="C171" s="345"/>
      <c r="D171" s="351"/>
      <c r="E171" s="430"/>
      <c r="F171" s="304"/>
    </row>
    <row r="172" spans="1:6" x14ac:dyDescent="0.25">
      <c r="A172" s="302"/>
      <c r="B172" s="302"/>
      <c r="C172" s="345"/>
      <c r="D172" s="351"/>
      <c r="E172" s="430"/>
      <c r="F172" s="304"/>
    </row>
    <row r="173" spans="1:6" x14ac:dyDescent="0.25">
      <c r="A173" s="302"/>
      <c r="B173" s="302"/>
      <c r="C173" s="345"/>
      <c r="D173" s="351"/>
      <c r="E173" s="430"/>
      <c r="F173" s="304"/>
    </row>
    <row r="174" spans="1:6" x14ac:dyDescent="0.25">
      <c r="A174" s="302"/>
      <c r="B174" s="302"/>
      <c r="C174" s="345"/>
      <c r="D174" s="351"/>
      <c r="E174" s="430"/>
      <c r="F174" s="304"/>
    </row>
    <row r="175" spans="1:6" x14ac:dyDescent="0.25">
      <c r="A175" s="302"/>
      <c r="B175" s="302"/>
      <c r="C175" s="345"/>
      <c r="D175" s="351"/>
      <c r="E175" s="430"/>
      <c r="F175" s="304"/>
    </row>
    <row r="176" spans="1:6" x14ac:dyDescent="0.25">
      <c r="A176" s="302"/>
      <c r="B176" s="302"/>
      <c r="C176" s="345"/>
      <c r="D176" s="351"/>
      <c r="E176" s="430"/>
      <c r="F176" s="304"/>
    </row>
    <row r="177" spans="1:6" x14ac:dyDescent="0.25">
      <c r="A177" s="302"/>
      <c r="B177" s="302"/>
      <c r="C177" s="345"/>
      <c r="D177" s="351"/>
      <c r="E177" s="430"/>
      <c r="F177" s="304"/>
    </row>
    <row r="178" spans="1:6" x14ac:dyDescent="0.25">
      <c r="A178" s="302"/>
      <c r="B178" s="302"/>
      <c r="C178" s="345"/>
      <c r="D178" s="351"/>
      <c r="E178" s="430"/>
      <c r="F178" s="304"/>
    </row>
    <row r="179" spans="1:6" x14ac:dyDescent="0.25">
      <c r="A179" s="302"/>
      <c r="B179" s="302"/>
      <c r="C179" s="345"/>
      <c r="D179" s="351"/>
      <c r="E179" s="430"/>
      <c r="F179" s="304"/>
    </row>
    <row r="180" spans="1:6" x14ac:dyDescent="0.25">
      <c r="A180" s="302"/>
      <c r="B180" s="302"/>
      <c r="C180" s="345"/>
      <c r="D180" s="351"/>
      <c r="E180" s="430"/>
      <c r="F180" s="304"/>
    </row>
    <row r="181" spans="1:6" x14ac:dyDescent="0.25">
      <c r="A181" s="302"/>
      <c r="B181" s="302"/>
      <c r="C181" s="345"/>
      <c r="D181" s="351"/>
      <c r="E181" s="430"/>
      <c r="F181" s="304"/>
    </row>
    <row r="182" spans="1:6" x14ac:dyDescent="0.25">
      <c r="A182" s="302"/>
      <c r="B182" s="302"/>
      <c r="C182" s="345"/>
      <c r="D182" s="351"/>
      <c r="E182" s="430"/>
      <c r="F182" s="304"/>
    </row>
    <row r="183" spans="1:6" x14ac:dyDescent="0.25">
      <c r="A183" s="302"/>
      <c r="B183" s="302"/>
      <c r="C183" s="345"/>
      <c r="D183" s="351"/>
      <c r="E183" s="430"/>
      <c r="F183" s="304"/>
    </row>
    <row r="184" spans="1:6" x14ac:dyDescent="0.25">
      <c r="A184" s="302"/>
      <c r="B184" s="302"/>
      <c r="C184" s="345"/>
      <c r="D184" s="351"/>
      <c r="E184" s="430"/>
      <c r="F184" s="304"/>
    </row>
    <row r="185" spans="1:6" x14ac:dyDescent="0.25">
      <c r="A185" s="302"/>
      <c r="B185" s="302"/>
      <c r="C185" s="345"/>
      <c r="D185" s="351"/>
      <c r="E185" s="430"/>
      <c r="F185" s="304"/>
    </row>
    <row r="186" spans="1:6" x14ac:dyDescent="0.25">
      <c r="A186" s="302"/>
      <c r="B186" s="302"/>
      <c r="C186" s="345"/>
      <c r="D186" s="351"/>
      <c r="E186" s="430"/>
      <c r="F186" s="304"/>
    </row>
    <row r="187" spans="1:6" x14ac:dyDescent="0.25">
      <c r="A187" s="302"/>
      <c r="B187" s="302"/>
      <c r="C187" s="345"/>
      <c r="D187" s="351"/>
      <c r="E187" s="430"/>
      <c r="F187" s="304"/>
    </row>
    <row r="188" spans="1:6" x14ac:dyDescent="0.25">
      <c r="A188" s="302"/>
      <c r="B188" s="302"/>
      <c r="C188" s="345"/>
      <c r="D188" s="351"/>
      <c r="E188" s="430"/>
      <c r="F188" s="304"/>
    </row>
    <row r="189" spans="1:6" x14ac:dyDescent="0.25">
      <c r="A189" s="302"/>
      <c r="B189" s="302"/>
      <c r="C189" s="345"/>
      <c r="D189" s="351"/>
      <c r="E189" s="430"/>
      <c r="F189" s="304"/>
    </row>
    <row r="190" spans="1:6" x14ac:dyDescent="0.25">
      <c r="A190" s="302"/>
      <c r="B190" s="302"/>
      <c r="C190" s="345"/>
      <c r="D190" s="351"/>
      <c r="E190" s="430"/>
      <c r="F190" s="304"/>
    </row>
    <row r="191" spans="1:6" x14ac:dyDescent="0.25">
      <c r="A191" s="302"/>
      <c r="B191" s="302"/>
      <c r="C191" s="345"/>
      <c r="D191" s="351"/>
      <c r="E191" s="430"/>
      <c r="F191" s="304"/>
    </row>
    <row r="192" spans="1:6" x14ac:dyDescent="0.25">
      <c r="A192" s="302"/>
      <c r="B192" s="302"/>
      <c r="C192" s="345"/>
      <c r="D192" s="351"/>
      <c r="E192" s="430"/>
      <c r="F192" s="304"/>
    </row>
    <row r="193" spans="1:6" x14ac:dyDescent="0.25">
      <c r="A193" s="302"/>
      <c r="B193" s="302"/>
      <c r="C193" s="345"/>
      <c r="D193" s="351"/>
      <c r="E193" s="430"/>
      <c r="F193" s="304"/>
    </row>
    <row r="194" spans="1:6" x14ac:dyDescent="0.25">
      <c r="A194" s="302"/>
      <c r="B194" s="302"/>
      <c r="C194" s="345"/>
      <c r="D194" s="351"/>
      <c r="E194" s="430"/>
      <c r="F194" s="304"/>
    </row>
    <row r="195" spans="1:6" x14ac:dyDescent="0.25">
      <c r="A195" s="302"/>
      <c r="B195" s="302"/>
      <c r="C195" s="345"/>
      <c r="D195" s="351"/>
      <c r="E195" s="430"/>
      <c r="F195" s="304"/>
    </row>
    <row r="196" spans="1:6" x14ac:dyDescent="0.25">
      <c r="A196" s="302"/>
      <c r="B196" s="302"/>
      <c r="C196" s="345"/>
      <c r="D196" s="351"/>
      <c r="E196" s="430"/>
      <c r="F196" s="304"/>
    </row>
    <row r="197" spans="1:6" x14ac:dyDescent="0.25">
      <c r="A197" s="302"/>
      <c r="B197" s="302"/>
      <c r="C197" s="345"/>
      <c r="D197" s="351"/>
      <c r="E197" s="430"/>
      <c r="F197" s="304"/>
    </row>
    <row r="198" spans="1:6" x14ac:dyDescent="0.25">
      <c r="A198" s="302"/>
      <c r="B198" s="302"/>
      <c r="C198" s="345"/>
      <c r="D198" s="351"/>
      <c r="E198" s="430"/>
      <c r="F198" s="304"/>
    </row>
    <row r="199" spans="1:6" x14ac:dyDescent="0.25">
      <c r="A199" s="302"/>
      <c r="B199" s="302"/>
      <c r="C199" s="345"/>
      <c r="D199" s="351"/>
      <c r="E199" s="430"/>
      <c r="F199" s="304"/>
    </row>
    <row r="200" spans="1:6" x14ac:dyDescent="0.25">
      <c r="A200" s="302"/>
      <c r="B200" s="302"/>
      <c r="C200" s="345"/>
      <c r="D200" s="351"/>
      <c r="E200" s="430"/>
      <c r="F200" s="304"/>
    </row>
    <row r="201" spans="1:6" x14ac:dyDescent="0.25">
      <c r="A201" s="302"/>
      <c r="B201" s="302"/>
      <c r="C201" s="345"/>
      <c r="D201" s="351"/>
      <c r="E201" s="430"/>
      <c r="F201" s="304"/>
    </row>
    <row r="202" spans="1:6" x14ac:dyDescent="0.25">
      <c r="A202" s="302"/>
      <c r="B202" s="302"/>
      <c r="C202" s="345"/>
      <c r="D202" s="351"/>
      <c r="E202" s="430"/>
      <c r="F202" s="304"/>
    </row>
    <row r="203" spans="1:6" x14ac:dyDescent="0.25">
      <c r="A203" s="302"/>
      <c r="B203" s="302"/>
      <c r="C203" s="345"/>
      <c r="D203" s="351"/>
      <c r="E203" s="430"/>
      <c r="F203" s="304"/>
    </row>
    <row r="204" spans="1:6" x14ac:dyDescent="0.25">
      <c r="A204" s="302"/>
      <c r="B204" s="302"/>
      <c r="C204" s="345"/>
      <c r="D204" s="351"/>
      <c r="E204" s="430"/>
      <c r="F204" s="304"/>
    </row>
    <row r="205" spans="1:6" x14ac:dyDescent="0.25">
      <c r="A205" s="302"/>
      <c r="B205" s="302"/>
      <c r="C205" s="345"/>
      <c r="D205" s="351"/>
      <c r="E205" s="430"/>
      <c r="F205" s="304"/>
    </row>
    <row r="206" spans="1:6" x14ac:dyDescent="0.25">
      <c r="A206" s="302"/>
      <c r="B206" s="302"/>
      <c r="C206" s="345"/>
      <c r="D206" s="351"/>
      <c r="E206" s="430"/>
      <c r="F206" s="304"/>
    </row>
    <row r="207" spans="1:6" x14ac:dyDescent="0.25">
      <c r="A207" s="302"/>
      <c r="B207" s="302"/>
      <c r="C207" s="345"/>
      <c r="D207" s="351"/>
      <c r="E207" s="430"/>
      <c r="F207" s="304"/>
    </row>
    <row r="208" spans="1:6" x14ac:dyDescent="0.25">
      <c r="A208" s="302"/>
      <c r="B208" s="302"/>
      <c r="C208" s="345"/>
      <c r="D208" s="351"/>
      <c r="E208" s="430"/>
      <c r="F208" s="304"/>
    </row>
    <row r="209" spans="1:6" x14ac:dyDescent="0.25">
      <c r="A209" s="302"/>
      <c r="B209" s="302"/>
      <c r="C209" s="345"/>
      <c r="D209" s="351"/>
      <c r="E209" s="430"/>
      <c r="F209" s="304"/>
    </row>
    <row r="210" spans="1:6" x14ac:dyDescent="0.25">
      <c r="A210" s="302"/>
      <c r="B210" s="302"/>
      <c r="C210" s="345"/>
      <c r="D210" s="351"/>
      <c r="E210" s="430"/>
      <c r="F210" s="304"/>
    </row>
    <row r="211" spans="1:6" x14ac:dyDescent="0.25">
      <c r="A211" s="302"/>
      <c r="B211" s="302"/>
      <c r="C211" s="345"/>
      <c r="D211" s="351"/>
      <c r="E211" s="430"/>
      <c r="F211" s="304"/>
    </row>
    <row r="212" spans="1:6" x14ac:dyDescent="0.25">
      <c r="A212" s="302"/>
      <c r="B212" s="302"/>
      <c r="C212" s="345"/>
      <c r="D212" s="351"/>
      <c r="E212" s="430"/>
      <c r="F212" s="304"/>
    </row>
    <row r="213" spans="1:6" x14ac:dyDescent="0.25">
      <c r="A213" s="302"/>
      <c r="B213" s="302"/>
      <c r="C213" s="345"/>
      <c r="D213" s="351"/>
      <c r="E213" s="430"/>
      <c r="F213" s="304"/>
    </row>
    <row r="214" spans="1:6" x14ac:dyDescent="0.25">
      <c r="A214" s="302"/>
      <c r="B214" s="302"/>
      <c r="C214" s="345"/>
      <c r="D214" s="351"/>
      <c r="E214" s="430"/>
      <c r="F214" s="304"/>
    </row>
    <row r="215" spans="1:6" x14ac:dyDescent="0.25">
      <c r="A215" s="302"/>
      <c r="B215" s="302"/>
      <c r="C215" s="345"/>
      <c r="D215" s="351"/>
      <c r="E215" s="430"/>
      <c r="F215" s="304"/>
    </row>
    <row r="216" spans="1:6" x14ac:dyDescent="0.25">
      <c r="A216" s="302"/>
      <c r="B216" s="302"/>
      <c r="C216" s="345"/>
      <c r="D216" s="351"/>
      <c r="E216" s="430"/>
      <c r="F216" s="304"/>
    </row>
    <row r="217" spans="1:6" x14ac:dyDescent="0.25">
      <c r="A217" s="302"/>
      <c r="B217" s="302"/>
      <c r="C217" s="345"/>
      <c r="D217" s="351"/>
      <c r="E217" s="430"/>
      <c r="F217" s="304"/>
    </row>
    <row r="218" spans="1:6" x14ac:dyDescent="0.25">
      <c r="A218" s="302"/>
      <c r="B218" s="302"/>
      <c r="C218" s="345"/>
      <c r="D218" s="351"/>
      <c r="E218" s="430"/>
      <c r="F218" s="304"/>
    </row>
    <row r="219" spans="1:6" x14ac:dyDescent="0.25">
      <c r="A219" s="302"/>
      <c r="B219" s="302"/>
      <c r="C219" s="345"/>
      <c r="D219" s="351"/>
      <c r="E219" s="430"/>
      <c r="F219" s="304"/>
    </row>
    <row r="220" spans="1:6" x14ac:dyDescent="0.25">
      <c r="A220" s="302"/>
      <c r="B220" s="302"/>
      <c r="C220" s="345"/>
      <c r="D220" s="351"/>
      <c r="E220" s="430"/>
      <c r="F220" s="304"/>
    </row>
    <row r="221" spans="1:6" x14ac:dyDescent="0.25">
      <c r="A221" s="302"/>
      <c r="B221" s="302"/>
      <c r="C221" s="345"/>
      <c r="D221" s="351"/>
      <c r="E221" s="430"/>
      <c r="F221" s="304"/>
    </row>
    <row r="222" spans="1:6" x14ac:dyDescent="0.25">
      <c r="A222" s="302"/>
      <c r="B222" s="302"/>
      <c r="C222" s="345"/>
      <c r="D222" s="351"/>
      <c r="E222" s="430"/>
      <c r="F222" s="304"/>
    </row>
    <row r="223" spans="1:6" x14ac:dyDescent="0.25">
      <c r="A223" s="302"/>
      <c r="B223" s="302"/>
      <c r="C223" s="345"/>
      <c r="D223" s="351"/>
      <c r="E223" s="430"/>
      <c r="F223" s="304"/>
    </row>
    <row r="224" spans="1:6" x14ac:dyDescent="0.25">
      <c r="A224" s="302"/>
      <c r="B224" s="302"/>
      <c r="C224" s="345"/>
      <c r="D224" s="351"/>
      <c r="E224" s="430"/>
      <c r="F224" s="304"/>
    </row>
    <row r="225" spans="1:6" x14ac:dyDescent="0.25">
      <c r="A225" s="302"/>
      <c r="B225" s="302"/>
      <c r="C225" s="345"/>
      <c r="D225" s="351"/>
      <c r="E225" s="430"/>
      <c r="F225" s="304"/>
    </row>
    <row r="226" spans="1:6" x14ac:dyDescent="0.25">
      <c r="A226" s="302"/>
      <c r="B226" s="302"/>
      <c r="C226" s="345"/>
      <c r="D226" s="351"/>
      <c r="E226" s="430"/>
      <c r="F226" s="304"/>
    </row>
    <row r="227" spans="1:6" x14ac:dyDescent="0.25">
      <c r="A227" s="302"/>
      <c r="B227" s="302"/>
      <c r="C227" s="345"/>
      <c r="D227" s="351"/>
      <c r="E227" s="430"/>
      <c r="F227" s="304"/>
    </row>
    <row r="228" spans="1:6" x14ac:dyDescent="0.25">
      <c r="A228" s="302"/>
      <c r="B228" s="302"/>
      <c r="C228" s="345"/>
      <c r="D228" s="351"/>
      <c r="E228" s="430"/>
      <c r="F228" s="304"/>
    </row>
    <row r="229" spans="1:6" x14ac:dyDescent="0.25">
      <c r="A229" s="302"/>
      <c r="B229" s="302"/>
      <c r="C229" s="345"/>
      <c r="D229" s="351"/>
      <c r="E229" s="430"/>
      <c r="F229" s="304"/>
    </row>
    <row r="230" spans="1:6" x14ac:dyDescent="0.25">
      <c r="A230" s="302"/>
      <c r="B230" s="302"/>
      <c r="C230" s="345"/>
      <c r="D230" s="351"/>
      <c r="E230" s="430"/>
      <c r="F230" s="304"/>
    </row>
    <row r="231" spans="1:6" x14ac:dyDescent="0.25">
      <c r="A231" s="302"/>
      <c r="B231" s="302"/>
      <c r="C231" s="345"/>
      <c r="D231" s="351"/>
      <c r="E231" s="430"/>
      <c r="F231" s="304"/>
    </row>
    <row r="232" spans="1:6" x14ac:dyDescent="0.25">
      <c r="A232" s="302"/>
      <c r="B232" s="302"/>
      <c r="C232" s="345"/>
      <c r="D232" s="351"/>
      <c r="E232" s="430"/>
      <c r="F232" s="304"/>
    </row>
    <row r="233" spans="1:6" x14ac:dyDescent="0.25">
      <c r="A233" s="302"/>
      <c r="B233" s="302"/>
      <c r="C233" s="345"/>
      <c r="D233" s="351"/>
      <c r="E233" s="430"/>
      <c r="F233" s="304"/>
    </row>
    <row r="234" spans="1:6" x14ac:dyDescent="0.25">
      <c r="A234" s="302"/>
      <c r="B234" s="302"/>
      <c r="C234" s="345"/>
      <c r="D234" s="351"/>
      <c r="E234" s="430"/>
      <c r="F234" s="304"/>
    </row>
    <row r="235" spans="1:6" x14ac:dyDescent="0.25">
      <c r="A235" s="302"/>
      <c r="B235" s="302"/>
      <c r="C235" s="345"/>
      <c r="D235" s="351"/>
      <c r="E235" s="430"/>
      <c r="F235" s="304"/>
    </row>
    <row r="236" spans="1:6" x14ac:dyDescent="0.25">
      <c r="A236" s="302"/>
      <c r="B236" s="302"/>
      <c r="C236" s="345"/>
      <c r="D236" s="351"/>
      <c r="E236" s="430"/>
      <c r="F236" s="304"/>
    </row>
    <row r="237" spans="1:6" x14ac:dyDescent="0.25">
      <c r="A237" s="302"/>
      <c r="B237" s="302"/>
      <c r="C237" s="345"/>
      <c r="D237" s="351"/>
      <c r="E237" s="430"/>
      <c r="F237" s="304"/>
    </row>
    <row r="238" spans="1:6" x14ac:dyDescent="0.25">
      <c r="A238" s="302"/>
      <c r="B238" s="302"/>
      <c r="C238" s="345"/>
      <c r="D238" s="351"/>
      <c r="E238" s="430"/>
      <c r="F238" s="304"/>
    </row>
    <row r="239" spans="1:6" x14ac:dyDescent="0.25">
      <c r="A239" s="302"/>
      <c r="B239" s="302"/>
      <c r="C239" s="345"/>
      <c r="D239" s="351"/>
      <c r="E239" s="430"/>
      <c r="F239" s="304"/>
    </row>
    <row r="240" spans="1:6" x14ac:dyDescent="0.25">
      <c r="A240" s="302"/>
      <c r="B240" s="302"/>
      <c r="C240" s="345"/>
      <c r="D240" s="351"/>
      <c r="E240" s="430"/>
      <c r="F240" s="304"/>
    </row>
    <row r="241" spans="1:6" x14ac:dyDescent="0.25">
      <c r="A241" s="302"/>
      <c r="B241" s="302"/>
      <c r="C241" s="345"/>
      <c r="D241" s="351"/>
      <c r="E241" s="430"/>
      <c r="F241" s="304"/>
    </row>
    <row r="242" spans="1:6" x14ac:dyDescent="0.25">
      <c r="A242" s="302"/>
      <c r="B242" s="302"/>
      <c r="C242" s="345"/>
      <c r="D242" s="351"/>
      <c r="E242" s="430"/>
      <c r="F242" s="304"/>
    </row>
    <row r="243" spans="1:6" x14ac:dyDescent="0.25">
      <c r="A243" s="302"/>
      <c r="B243" s="302"/>
      <c r="C243" s="345"/>
      <c r="D243" s="351"/>
      <c r="E243" s="430"/>
      <c r="F243" s="304"/>
    </row>
    <row r="244" spans="1:6" x14ac:dyDescent="0.25">
      <c r="A244" s="302"/>
      <c r="B244" s="302"/>
      <c r="C244" s="345"/>
      <c r="D244" s="351"/>
      <c r="E244" s="430"/>
      <c r="F244" s="304"/>
    </row>
    <row r="245" spans="1:6" x14ac:dyDescent="0.25">
      <c r="A245" s="302"/>
      <c r="B245" s="302"/>
      <c r="C245" s="345"/>
      <c r="D245" s="351"/>
      <c r="E245" s="430"/>
      <c r="F245" s="304"/>
    </row>
    <row r="246" spans="1:6" x14ac:dyDescent="0.25">
      <c r="A246" s="302"/>
      <c r="B246" s="302"/>
      <c r="C246" s="345"/>
      <c r="D246" s="351"/>
      <c r="E246" s="430"/>
      <c r="F246" s="304"/>
    </row>
    <row r="247" spans="1:6" x14ac:dyDescent="0.25">
      <c r="A247" s="302"/>
      <c r="B247" s="302"/>
      <c r="C247" s="345"/>
      <c r="D247" s="351"/>
      <c r="E247" s="430"/>
      <c r="F247" s="304"/>
    </row>
    <row r="248" spans="1:6" x14ac:dyDescent="0.25">
      <c r="A248" s="302"/>
      <c r="B248" s="302"/>
      <c r="C248" s="345"/>
      <c r="D248" s="351"/>
      <c r="E248" s="430"/>
      <c r="F248" s="304"/>
    </row>
    <row r="249" spans="1:6" x14ac:dyDescent="0.25">
      <c r="A249" s="302"/>
      <c r="B249" s="302"/>
      <c r="C249" s="345"/>
      <c r="D249" s="351"/>
      <c r="E249" s="430"/>
      <c r="F249" s="304"/>
    </row>
    <row r="250" spans="1:6" x14ac:dyDescent="0.25">
      <c r="A250" s="302"/>
      <c r="B250" s="302"/>
      <c r="C250" s="345"/>
      <c r="D250" s="351"/>
      <c r="E250" s="430"/>
      <c r="F250" s="304"/>
    </row>
    <row r="251" spans="1:6" x14ac:dyDescent="0.25">
      <c r="A251" s="302"/>
      <c r="B251" s="302"/>
      <c r="C251" s="345"/>
      <c r="D251" s="351"/>
      <c r="E251" s="430"/>
      <c r="F251" s="304"/>
    </row>
    <row r="252" spans="1:6" x14ac:dyDescent="0.25">
      <c r="A252" s="302"/>
      <c r="B252" s="302"/>
      <c r="C252" s="345"/>
      <c r="D252" s="351"/>
      <c r="E252" s="430"/>
      <c r="F252" s="304"/>
    </row>
    <row r="253" spans="1:6" x14ac:dyDescent="0.25">
      <c r="A253" s="302"/>
      <c r="B253" s="302"/>
      <c r="C253" s="345"/>
      <c r="D253" s="351"/>
      <c r="E253" s="430"/>
      <c r="F253" s="304"/>
    </row>
    <row r="254" spans="1:6" x14ac:dyDescent="0.25">
      <c r="A254" s="302"/>
      <c r="B254" s="302"/>
      <c r="C254" s="345"/>
      <c r="D254" s="351"/>
      <c r="E254" s="430"/>
      <c r="F254" s="304"/>
    </row>
    <row r="255" spans="1:6" x14ac:dyDescent="0.25">
      <c r="A255" s="302"/>
      <c r="B255" s="302"/>
      <c r="C255" s="345"/>
      <c r="D255" s="351"/>
      <c r="E255" s="430"/>
      <c r="F255" s="304"/>
    </row>
    <row r="256" spans="1:6" x14ac:dyDescent="0.25">
      <c r="A256" s="302"/>
      <c r="B256" s="302"/>
      <c r="C256" s="345"/>
      <c r="D256" s="351"/>
      <c r="E256" s="430"/>
      <c r="F256" s="304"/>
    </row>
    <row r="257" spans="1:6" x14ac:dyDescent="0.25">
      <c r="A257" s="302"/>
      <c r="B257" s="302"/>
      <c r="C257" s="345"/>
      <c r="D257" s="351"/>
      <c r="E257" s="430"/>
      <c r="F257" s="304"/>
    </row>
    <row r="258" spans="1:6" x14ac:dyDescent="0.25">
      <c r="A258" s="302"/>
      <c r="B258" s="302"/>
      <c r="C258" s="345"/>
      <c r="D258" s="351"/>
      <c r="E258" s="430"/>
      <c r="F258" s="304"/>
    </row>
    <row r="259" spans="1:6" x14ac:dyDescent="0.25">
      <c r="A259" s="302"/>
      <c r="B259" s="302"/>
      <c r="C259" s="345"/>
      <c r="D259" s="351"/>
      <c r="E259" s="430"/>
      <c r="F259" s="304"/>
    </row>
    <row r="260" spans="1:6" x14ac:dyDescent="0.25">
      <c r="A260" s="302"/>
      <c r="B260" s="302"/>
      <c r="C260" s="345"/>
      <c r="D260" s="351"/>
      <c r="E260" s="430"/>
      <c r="F260" s="304"/>
    </row>
    <row r="261" spans="1:6" x14ac:dyDescent="0.25">
      <c r="A261" s="302"/>
      <c r="B261" s="302"/>
      <c r="C261" s="345"/>
      <c r="D261" s="351"/>
      <c r="E261" s="430"/>
      <c r="F261" s="304"/>
    </row>
    <row r="262" spans="1:6" x14ac:dyDescent="0.25">
      <c r="A262" s="302"/>
      <c r="B262" s="302"/>
      <c r="C262" s="345"/>
      <c r="D262" s="351"/>
      <c r="E262" s="430"/>
      <c r="F262" s="304"/>
    </row>
    <row r="263" spans="1:6" x14ac:dyDescent="0.25">
      <c r="A263" s="302"/>
      <c r="B263" s="302"/>
      <c r="C263" s="345"/>
      <c r="D263" s="351"/>
      <c r="E263" s="430"/>
      <c r="F263" s="304"/>
    </row>
    <row r="264" spans="1:6" x14ac:dyDescent="0.25">
      <c r="A264" s="302"/>
      <c r="B264" s="302"/>
      <c r="C264" s="345"/>
      <c r="D264" s="351"/>
      <c r="E264" s="430"/>
      <c r="F264" s="304"/>
    </row>
    <row r="265" spans="1:6" x14ac:dyDescent="0.25">
      <c r="A265" s="302"/>
      <c r="B265" s="302"/>
      <c r="C265" s="345"/>
      <c r="D265" s="351"/>
      <c r="E265" s="430"/>
      <c r="F265" s="304"/>
    </row>
    <row r="266" spans="1:6" x14ac:dyDescent="0.25">
      <c r="A266" s="302"/>
      <c r="B266" s="302"/>
      <c r="C266" s="345"/>
      <c r="D266" s="351"/>
      <c r="E266" s="430"/>
      <c r="F266" s="304"/>
    </row>
    <row r="267" spans="1:6" x14ac:dyDescent="0.25">
      <c r="A267" s="302"/>
      <c r="B267" s="302"/>
      <c r="C267" s="345"/>
      <c r="D267" s="351"/>
      <c r="E267" s="430"/>
      <c r="F267" s="304"/>
    </row>
    <row r="268" spans="1:6" x14ac:dyDescent="0.25">
      <c r="A268" s="302"/>
      <c r="B268" s="302"/>
      <c r="C268" s="345"/>
      <c r="D268" s="351"/>
      <c r="E268" s="430"/>
      <c r="F268" s="304"/>
    </row>
    <row r="269" spans="1:6" x14ac:dyDescent="0.25">
      <c r="A269" s="302"/>
      <c r="B269" s="302"/>
      <c r="C269" s="345"/>
      <c r="D269" s="351"/>
      <c r="E269" s="430"/>
      <c r="F269" s="304"/>
    </row>
    <row r="270" spans="1:6" x14ac:dyDescent="0.25">
      <c r="A270" s="302"/>
      <c r="B270" s="302"/>
      <c r="C270" s="345"/>
      <c r="D270" s="351"/>
      <c r="E270" s="430"/>
      <c r="F270" s="304"/>
    </row>
    <row r="271" spans="1:6" x14ac:dyDescent="0.25">
      <c r="A271" s="302"/>
      <c r="B271" s="302"/>
      <c r="C271" s="345"/>
      <c r="D271" s="351"/>
      <c r="E271" s="430"/>
      <c r="F271" s="304"/>
    </row>
    <row r="272" spans="1:6" x14ac:dyDescent="0.25">
      <c r="A272" s="302"/>
      <c r="B272" s="302"/>
      <c r="C272" s="345"/>
      <c r="D272" s="351"/>
      <c r="E272" s="430"/>
      <c r="F272" s="304"/>
    </row>
    <row r="273" spans="1:6" x14ac:dyDescent="0.25">
      <c r="A273" s="302"/>
      <c r="B273" s="302"/>
      <c r="C273" s="345"/>
      <c r="D273" s="351"/>
      <c r="E273" s="430"/>
      <c r="F273" s="304"/>
    </row>
    <row r="274" spans="1:6" x14ac:dyDescent="0.25">
      <c r="A274" s="302"/>
      <c r="B274" s="302"/>
      <c r="C274" s="345"/>
      <c r="D274" s="351"/>
      <c r="E274" s="430"/>
      <c r="F274" s="304"/>
    </row>
    <row r="275" spans="1:6" x14ac:dyDescent="0.25">
      <c r="A275" s="302"/>
      <c r="B275" s="302"/>
      <c r="C275" s="345"/>
      <c r="D275" s="351"/>
      <c r="E275" s="430"/>
      <c r="F275" s="304"/>
    </row>
    <row r="276" spans="1:6" x14ac:dyDescent="0.25">
      <c r="A276" s="302"/>
      <c r="B276" s="302"/>
      <c r="C276" s="345"/>
      <c r="D276" s="351"/>
      <c r="E276" s="430"/>
      <c r="F276" s="304"/>
    </row>
    <row r="277" spans="1:6" x14ac:dyDescent="0.25">
      <c r="A277" s="302"/>
      <c r="B277" s="302"/>
      <c r="C277" s="345"/>
      <c r="D277" s="351"/>
      <c r="E277" s="430"/>
      <c r="F277" s="304"/>
    </row>
    <row r="278" spans="1:6" x14ac:dyDescent="0.25">
      <c r="A278" s="302"/>
      <c r="B278" s="302"/>
      <c r="C278" s="345"/>
      <c r="D278" s="351"/>
      <c r="E278" s="430"/>
      <c r="F278" s="304"/>
    </row>
    <row r="279" spans="1:6" x14ac:dyDescent="0.25">
      <c r="A279" s="302"/>
      <c r="B279" s="302"/>
      <c r="C279" s="345"/>
      <c r="D279" s="351"/>
      <c r="E279" s="430"/>
      <c r="F279" s="304"/>
    </row>
    <row r="280" spans="1:6" x14ac:dyDescent="0.25">
      <c r="A280" s="302"/>
      <c r="B280" s="302"/>
      <c r="C280" s="345"/>
      <c r="D280" s="351"/>
      <c r="E280" s="430"/>
      <c r="F280" s="304"/>
    </row>
    <row r="281" spans="1:6" x14ac:dyDescent="0.25">
      <c r="A281" s="302"/>
      <c r="B281" s="302"/>
      <c r="C281" s="345"/>
      <c r="D281" s="351"/>
      <c r="E281" s="430"/>
      <c r="F281" s="304"/>
    </row>
    <row r="282" spans="1:6" x14ac:dyDescent="0.25">
      <c r="A282" s="302"/>
      <c r="B282" s="302"/>
      <c r="C282" s="302"/>
      <c r="D282" s="351"/>
      <c r="E282" s="430"/>
      <c r="F282" s="304"/>
    </row>
    <row r="283" spans="1:6" x14ac:dyDescent="0.25">
      <c r="A283" s="302"/>
      <c r="B283" s="302"/>
      <c r="C283" s="302"/>
      <c r="D283" s="351"/>
      <c r="E283" s="430"/>
      <c r="F283" s="304"/>
    </row>
    <row r="284" spans="1:6" x14ac:dyDescent="0.25">
      <c r="A284" s="302"/>
      <c r="B284" s="302"/>
      <c r="C284" s="302"/>
      <c r="D284" s="351"/>
      <c r="E284" s="430"/>
      <c r="F284" s="304"/>
    </row>
    <row r="285" spans="1:6" x14ac:dyDescent="0.25">
      <c r="A285" s="302"/>
      <c r="B285" s="302"/>
      <c r="C285" s="302"/>
      <c r="D285" s="351"/>
      <c r="E285" s="430"/>
      <c r="F285" s="304"/>
    </row>
    <row r="286" spans="1:6" x14ac:dyDescent="0.25">
      <c r="A286" s="302"/>
      <c r="B286" s="302"/>
      <c r="C286" s="302"/>
      <c r="D286" s="351"/>
      <c r="E286" s="430"/>
      <c r="F286" s="304"/>
    </row>
    <row r="287" spans="1:6" x14ac:dyDescent="0.25">
      <c r="A287" s="302"/>
      <c r="B287" s="302"/>
      <c r="C287" s="302"/>
      <c r="D287" s="351"/>
      <c r="E287" s="430"/>
      <c r="F287" s="304"/>
    </row>
    <row r="288" spans="1:6" x14ac:dyDescent="0.25">
      <c r="A288" s="302"/>
      <c r="B288" s="302"/>
      <c r="C288" s="302"/>
      <c r="D288" s="351"/>
      <c r="E288" s="430"/>
      <c r="F288" s="304"/>
    </row>
    <row r="289" spans="1:6" x14ac:dyDescent="0.25">
      <c r="A289" s="302"/>
      <c r="B289" s="302"/>
      <c r="C289" s="302"/>
      <c r="D289" s="351"/>
      <c r="E289" s="430"/>
      <c r="F289" s="304"/>
    </row>
    <row r="290" spans="1:6" x14ac:dyDescent="0.25">
      <c r="A290" s="302"/>
      <c r="B290" s="302"/>
      <c r="C290" s="302"/>
      <c r="D290" s="351"/>
      <c r="E290" s="430"/>
      <c r="F290" s="304"/>
    </row>
    <row r="291" spans="1:6" x14ac:dyDescent="0.25">
      <c r="A291" s="302"/>
      <c r="B291" s="302"/>
      <c r="C291" s="302"/>
      <c r="D291" s="351"/>
      <c r="E291" s="430"/>
      <c r="F291" s="304"/>
    </row>
    <row r="292" spans="1:6" x14ac:dyDescent="0.25">
      <c r="A292" s="302"/>
      <c r="B292" s="302"/>
      <c r="C292" s="302"/>
      <c r="D292" s="351"/>
      <c r="E292" s="430"/>
      <c r="F292" s="304"/>
    </row>
    <row r="293" spans="1:6" x14ac:dyDescent="0.25">
      <c r="A293" s="302"/>
      <c r="B293" s="302"/>
      <c r="C293" s="302"/>
      <c r="D293" s="351"/>
      <c r="E293" s="430"/>
      <c r="F293" s="304"/>
    </row>
    <row r="294" spans="1:6" x14ac:dyDescent="0.25">
      <c r="A294" s="302"/>
      <c r="B294" s="302"/>
      <c r="C294" s="302"/>
      <c r="D294" s="351"/>
      <c r="E294" s="430"/>
      <c r="F294" s="304"/>
    </row>
    <row r="295" spans="1:6" x14ac:dyDescent="0.25">
      <c r="A295" s="302"/>
      <c r="B295" s="302"/>
      <c r="C295" s="302"/>
      <c r="D295" s="351"/>
      <c r="E295" s="430"/>
      <c r="F295" s="304"/>
    </row>
    <row r="296" spans="1:6" x14ac:dyDescent="0.25">
      <c r="A296" s="302"/>
      <c r="B296" s="302"/>
      <c r="C296" s="302"/>
      <c r="D296" s="351"/>
      <c r="E296" s="430"/>
      <c r="F296" s="304"/>
    </row>
    <row r="297" spans="1:6" x14ac:dyDescent="0.25">
      <c r="A297" s="302"/>
      <c r="B297" s="302"/>
      <c r="C297" s="302"/>
      <c r="D297" s="351"/>
      <c r="E297" s="430"/>
      <c r="F297" s="304"/>
    </row>
    <row r="298" spans="1:6" x14ac:dyDescent="0.25">
      <c r="A298" s="302"/>
      <c r="B298" s="302"/>
      <c r="C298" s="302"/>
      <c r="D298" s="351"/>
      <c r="E298" s="430"/>
      <c r="F298" s="304"/>
    </row>
    <row r="299" spans="1:6" x14ac:dyDescent="0.25">
      <c r="A299" s="302"/>
      <c r="B299" s="302"/>
      <c r="C299" s="302"/>
      <c r="D299" s="351"/>
      <c r="E299" s="430"/>
      <c r="F299" s="304"/>
    </row>
    <row r="300" spans="1:6" x14ac:dyDescent="0.25">
      <c r="A300" s="302"/>
      <c r="B300" s="302"/>
      <c r="C300" s="302"/>
      <c r="D300" s="351"/>
      <c r="E300" s="430"/>
      <c r="F300" s="304"/>
    </row>
    <row r="301" spans="1:6" x14ac:dyDescent="0.25">
      <c r="A301" s="302"/>
      <c r="B301" s="302"/>
      <c r="C301" s="302"/>
      <c r="D301" s="351"/>
      <c r="E301" s="430"/>
      <c r="F301" s="304"/>
    </row>
    <row r="302" spans="1:6" x14ac:dyDescent="0.25">
      <c r="A302" s="302"/>
      <c r="B302" s="302"/>
      <c r="C302" s="302"/>
      <c r="D302" s="351"/>
      <c r="E302" s="430"/>
      <c r="F302" s="304"/>
    </row>
    <row r="303" spans="1:6" x14ac:dyDescent="0.25">
      <c r="A303" s="302"/>
      <c r="B303" s="302"/>
      <c r="C303" s="302"/>
      <c r="D303" s="351"/>
      <c r="E303" s="430"/>
      <c r="F303" s="304"/>
    </row>
    <row r="304" spans="1:6" x14ac:dyDescent="0.25">
      <c r="A304" s="302"/>
      <c r="B304" s="302"/>
      <c r="C304" s="302"/>
      <c r="D304" s="351"/>
      <c r="E304" s="430"/>
      <c r="F304" s="304"/>
    </row>
    <row r="305" spans="1:6" x14ac:dyDescent="0.25">
      <c r="A305" s="302"/>
      <c r="B305" s="302"/>
      <c r="C305" s="302"/>
      <c r="D305" s="351"/>
      <c r="E305" s="430"/>
      <c r="F305" s="304"/>
    </row>
    <row r="306" spans="1:6" x14ac:dyDescent="0.25">
      <c r="A306" s="302"/>
      <c r="B306" s="302"/>
      <c r="C306" s="302"/>
      <c r="D306" s="351"/>
      <c r="E306" s="430"/>
      <c r="F306" s="304"/>
    </row>
    <row r="307" spans="1:6" x14ac:dyDescent="0.25">
      <c r="A307" s="302"/>
      <c r="B307" s="302"/>
      <c r="C307" s="302"/>
      <c r="D307" s="351"/>
      <c r="E307" s="430"/>
      <c r="F307" s="304"/>
    </row>
    <row r="308" spans="1:6" x14ac:dyDescent="0.25">
      <c r="A308" s="302"/>
      <c r="B308" s="302"/>
      <c r="C308" s="302"/>
      <c r="D308" s="351"/>
      <c r="E308" s="430"/>
      <c r="F308" s="304"/>
    </row>
    <row r="309" spans="1:6" x14ac:dyDescent="0.25">
      <c r="A309" s="302"/>
      <c r="B309" s="302"/>
      <c r="C309" s="302"/>
      <c r="D309" s="351"/>
      <c r="E309" s="430"/>
      <c r="F309" s="304"/>
    </row>
    <row r="310" spans="1:6" x14ac:dyDescent="0.25">
      <c r="A310" s="302"/>
      <c r="B310" s="302"/>
      <c r="C310" s="302"/>
      <c r="D310" s="351"/>
      <c r="E310" s="430"/>
      <c r="F310" s="304"/>
    </row>
    <row r="311" spans="1:6" x14ac:dyDescent="0.25">
      <c r="A311" s="302"/>
      <c r="B311" s="302"/>
      <c r="C311" s="302"/>
      <c r="D311" s="351"/>
      <c r="E311" s="430"/>
      <c r="F311" s="304"/>
    </row>
    <row r="312" spans="1:6" x14ac:dyDescent="0.25">
      <c r="A312" s="302"/>
      <c r="B312" s="302"/>
      <c r="C312" s="302"/>
      <c r="D312" s="351"/>
      <c r="E312" s="430"/>
      <c r="F312" s="304"/>
    </row>
    <row r="313" spans="1:6" x14ac:dyDescent="0.25">
      <c r="A313" s="302"/>
      <c r="B313" s="302"/>
      <c r="C313" s="302"/>
      <c r="D313" s="351"/>
      <c r="E313" s="430"/>
      <c r="F313" s="304"/>
    </row>
    <row r="314" spans="1:6" x14ac:dyDescent="0.25">
      <c r="A314" s="302"/>
      <c r="B314" s="302"/>
      <c r="C314" s="302"/>
      <c r="D314" s="351"/>
      <c r="E314" s="430"/>
      <c r="F314" s="304"/>
    </row>
    <row r="315" spans="1:6" x14ac:dyDescent="0.25">
      <c r="A315" s="302"/>
      <c r="B315" s="302"/>
      <c r="C315" s="302"/>
      <c r="D315" s="351"/>
      <c r="E315" s="430"/>
      <c r="F315" s="304"/>
    </row>
    <row r="316" spans="1:6" x14ac:dyDescent="0.25">
      <c r="A316" s="302"/>
      <c r="B316" s="302"/>
      <c r="C316" s="302"/>
      <c r="D316" s="351"/>
      <c r="E316" s="430"/>
      <c r="F316" s="304"/>
    </row>
    <row r="317" spans="1:6" x14ac:dyDescent="0.25">
      <c r="A317" s="302"/>
      <c r="B317" s="302"/>
      <c r="C317" s="302"/>
      <c r="D317" s="351"/>
      <c r="E317" s="430"/>
      <c r="F317" s="304"/>
    </row>
    <row r="318" spans="1:6" x14ac:dyDescent="0.25">
      <c r="A318" s="302"/>
      <c r="B318" s="302"/>
      <c r="C318" s="302"/>
      <c r="D318" s="351"/>
      <c r="E318" s="430"/>
      <c r="F318" s="304"/>
    </row>
    <row r="319" spans="1:6" x14ac:dyDescent="0.25">
      <c r="A319" s="302"/>
      <c r="B319" s="302"/>
      <c r="C319" s="302"/>
      <c r="D319" s="351"/>
      <c r="E319" s="430"/>
      <c r="F319" s="304"/>
    </row>
    <row r="320" spans="1:6" x14ac:dyDescent="0.25">
      <c r="A320" s="302"/>
      <c r="B320" s="302"/>
      <c r="C320" s="302"/>
      <c r="D320" s="351"/>
      <c r="E320" s="430"/>
      <c r="F320" s="304"/>
    </row>
    <row r="321" spans="1:6" x14ac:dyDescent="0.25">
      <c r="A321" s="302"/>
      <c r="B321" s="302"/>
      <c r="C321" s="302"/>
      <c r="D321" s="351"/>
      <c r="E321" s="430"/>
      <c r="F321" s="304"/>
    </row>
    <row r="322" spans="1:6" x14ac:dyDescent="0.25">
      <c r="A322" s="302"/>
      <c r="B322" s="302"/>
      <c r="C322" s="302"/>
      <c r="D322" s="351"/>
      <c r="E322" s="430"/>
      <c r="F322" s="304"/>
    </row>
    <row r="323" spans="1:6" x14ac:dyDescent="0.25">
      <c r="A323" s="302"/>
      <c r="B323" s="302"/>
      <c r="C323" s="302"/>
      <c r="D323" s="351"/>
      <c r="E323" s="430"/>
      <c r="F323" s="304"/>
    </row>
    <row r="324" spans="1:6" x14ac:dyDescent="0.25">
      <c r="A324" s="302"/>
      <c r="B324" s="302"/>
      <c r="C324" s="302"/>
      <c r="D324" s="351"/>
      <c r="E324" s="430"/>
      <c r="F324" s="304"/>
    </row>
    <row r="325" spans="1:6" x14ac:dyDescent="0.25">
      <c r="A325" s="302"/>
      <c r="B325" s="302"/>
      <c r="C325" s="302"/>
      <c r="D325" s="351"/>
      <c r="E325" s="430"/>
      <c r="F325" s="304"/>
    </row>
    <row r="326" spans="1:6" x14ac:dyDescent="0.25">
      <c r="A326" s="302"/>
      <c r="B326" s="302"/>
      <c r="C326" s="302"/>
      <c r="D326" s="351"/>
      <c r="E326" s="430"/>
      <c r="F326" s="304"/>
    </row>
    <row r="327" spans="1:6" x14ac:dyDescent="0.25">
      <c r="A327" s="302"/>
      <c r="B327" s="302"/>
      <c r="C327" s="302"/>
      <c r="D327" s="351"/>
      <c r="E327" s="430"/>
      <c r="F327" s="304"/>
    </row>
    <row r="328" spans="1:6" x14ac:dyDescent="0.25">
      <c r="A328" s="302"/>
      <c r="B328" s="302"/>
      <c r="C328" s="302"/>
      <c r="D328" s="351"/>
      <c r="E328" s="430"/>
      <c r="F328" s="304"/>
    </row>
    <row r="329" spans="1:6" x14ac:dyDescent="0.25">
      <c r="A329" s="302"/>
      <c r="B329" s="302"/>
      <c r="C329" s="302"/>
      <c r="D329" s="351"/>
      <c r="E329" s="430"/>
      <c r="F329" s="304"/>
    </row>
    <row r="330" spans="1:6" x14ac:dyDescent="0.25">
      <c r="A330" s="302"/>
      <c r="B330" s="302"/>
      <c r="C330" s="302"/>
      <c r="D330" s="351"/>
      <c r="E330" s="430"/>
      <c r="F330" s="304"/>
    </row>
    <row r="331" spans="1:6" x14ac:dyDescent="0.25">
      <c r="A331" s="300"/>
      <c r="B331" s="300"/>
      <c r="C331" s="300"/>
      <c r="E331" s="467"/>
      <c r="F331" s="301"/>
    </row>
    <row r="332" spans="1:6" x14ac:dyDescent="0.25">
      <c r="A332" s="300"/>
      <c r="B332" s="300"/>
      <c r="C332" s="300"/>
      <c r="E332" s="467"/>
      <c r="F332" s="301"/>
    </row>
    <row r="333" spans="1:6" x14ac:dyDescent="0.25">
      <c r="A333" s="300"/>
      <c r="B333" s="300"/>
      <c r="C333" s="300"/>
      <c r="E333" s="467"/>
      <c r="F333" s="301"/>
    </row>
    <row r="334" spans="1:6" x14ac:dyDescent="0.25">
      <c r="A334" s="300"/>
      <c r="B334" s="300"/>
      <c r="C334" s="300"/>
      <c r="E334" s="467"/>
      <c r="F334" s="301"/>
    </row>
    <row r="335" spans="1:6" x14ac:dyDescent="0.25">
      <c r="A335" s="300"/>
      <c r="B335" s="300"/>
      <c r="C335" s="300"/>
      <c r="E335" s="467"/>
      <c r="F335" s="301"/>
    </row>
    <row r="336" spans="1:6" x14ac:dyDescent="0.25">
      <c r="A336" s="300"/>
      <c r="B336" s="300"/>
      <c r="C336" s="300"/>
      <c r="E336" s="467"/>
      <c r="F336" s="301"/>
    </row>
    <row r="337" spans="1:6" x14ac:dyDescent="0.25">
      <c r="A337" s="300"/>
      <c r="B337" s="300"/>
      <c r="C337" s="300"/>
      <c r="E337" s="467"/>
      <c r="F337" s="301"/>
    </row>
    <row r="338" spans="1:6" x14ac:dyDescent="0.25">
      <c r="A338" s="300"/>
      <c r="B338" s="300"/>
      <c r="C338" s="300"/>
      <c r="E338" s="467"/>
      <c r="F338" s="301"/>
    </row>
    <row r="339" spans="1:6" x14ac:dyDescent="0.25">
      <c r="A339" s="300"/>
      <c r="B339" s="300"/>
      <c r="C339" s="300"/>
      <c r="E339" s="467"/>
      <c r="F339" s="301"/>
    </row>
    <row r="340" spans="1:6" x14ac:dyDescent="0.25">
      <c r="A340" s="300"/>
      <c r="B340" s="300"/>
      <c r="C340" s="300"/>
      <c r="E340" s="467"/>
      <c r="F340" s="3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18</vt:i4>
      </vt:variant>
    </vt:vector>
  </HeadingPairs>
  <TitlesOfParts>
    <vt:vector size="18" baseType="lpstr">
      <vt:lpstr>SKUPNA REKAPITULACIJA</vt:lpstr>
      <vt:lpstr>KANALI ODVOD ODPADNE VODE</vt:lpstr>
      <vt:lpstr>kanal K1.0</vt:lpstr>
      <vt:lpstr>REKAP-KANALI</vt:lpstr>
      <vt:lpstr>kanal K1.1+K1.2</vt:lpstr>
      <vt:lpstr>kanal K2.0</vt:lpstr>
      <vt:lpstr>kanal K2.1</vt:lpstr>
      <vt:lpstr>kanal K2.2</vt:lpstr>
      <vt:lpstr>kanal K2.3</vt:lpstr>
      <vt:lpstr>kanal M1.0+M1.1</vt:lpstr>
      <vt:lpstr>kanal M2.0+M2.1</vt:lpstr>
      <vt:lpstr>REKAPITULACIJA ČN IN ČRPALIŠČE</vt:lpstr>
      <vt:lpstr>VJ-grablje</vt:lpstr>
      <vt:lpstr>ČRPALIŠČE</vt:lpstr>
      <vt:lpstr>ČN 120PE</vt:lpstr>
      <vt:lpstr>iztočni-kanal</vt:lpstr>
      <vt:lpstr>EL. INŠTALACIJE IN EL. OPREMA</vt:lpstr>
      <vt:lpstr>NN PRIKLJUČEK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Koracin Gorazd</dc:creator>
  <cp:lastModifiedBy>Bitenc Matija</cp:lastModifiedBy>
  <dcterms:created xsi:type="dcterms:W3CDTF">2021-03-15T08:22:33Z</dcterms:created>
  <dcterms:modified xsi:type="dcterms:W3CDTF">2021-03-18T11:33:19Z</dcterms:modified>
</cp:coreProperties>
</file>